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inances\COMPTE\Compte 2022\"/>
    </mc:Choice>
  </mc:AlternateContent>
  <xr:revisionPtr revIDLastSave="0" documentId="8_{53DF34C7-A813-4DBB-877E-6F70AA5BA3FD}" xr6:coauthVersionLast="36" xr6:coauthVersionMax="36" xr10:uidLastSave="{00000000-0000-0000-0000-000000000000}"/>
  <bookViews>
    <workbookView xWindow="-28635" yWindow="900" windowWidth="27225" windowHeight="14220" tabRatio="851" firstSheet="1" activeTab="1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Glossaire" sheetId="27" r:id="rId14"/>
  </sheet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H49" i="15"/>
  <c r="H47" i="15" s="1"/>
  <c r="H63" i="18"/>
  <c r="H48" i="18"/>
  <c r="H42" i="18"/>
  <c r="H31" i="18"/>
  <c r="H14" i="18"/>
  <c r="H19" i="18" s="1"/>
  <c r="H63" i="17"/>
  <c r="H49" i="17"/>
  <c r="H44" i="17"/>
  <c r="H34" i="17"/>
  <c r="H14" i="17"/>
  <c r="H19" i="17" s="1"/>
  <c r="H45" i="16"/>
  <c r="H44" i="16" s="1"/>
  <c r="H35" i="16"/>
  <c r="H25" i="16"/>
  <c r="H21" i="16"/>
  <c r="H16" i="16"/>
  <c r="H59" i="15"/>
  <c r="H39" i="15"/>
  <c r="H35" i="15"/>
  <c r="H29" i="15"/>
  <c r="H14" i="15"/>
  <c r="G3" i="18"/>
  <c r="G2" i="18"/>
  <c r="G1" i="18"/>
  <c r="G3" i="16"/>
  <c r="G2" i="16"/>
  <c r="G1" i="16"/>
  <c r="G3" i="17"/>
  <c r="G2" i="17"/>
  <c r="G1" i="17"/>
  <c r="G3" i="15"/>
  <c r="G2" i="15"/>
  <c r="G1" i="15"/>
  <c r="R2" i="13"/>
  <c r="R2" i="27" s="1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 s="1"/>
  <c r="N26" i="29"/>
  <c r="N29" i="29" s="1"/>
  <c r="K26" i="29"/>
  <c r="K29" i="29" s="1"/>
  <c r="H26" i="29"/>
  <c r="T15" i="29"/>
  <c r="T18" i="29" s="1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18"/>
  <c r="C1" i="18"/>
  <c r="D1" i="18"/>
  <c r="I1" i="18"/>
  <c r="A3" i="18"/>
  <c r="I3" i="18"/>
  <c r="F14" i="18"/>
  <c r="F19" i="18" s="1"/>
  <c r="F31" i="18"/>
  <c r="F42" i="18"/>
  <c r="F48" i="18"/>
  <c r="F63" i="18"/>
  <c r="A1" i="17"/>
  <c r="C1" i="17"/>
  <c r="D1" i="17"/>
  <c r="I1" i="17"/>
  <c r="A3" i="17"/>
  <c r="I3" i="17"/>
  <c r="F14" i="17"/>
  <c r="F19" i="17" s="1"/>
  <c r="F34" i="17"/>
  <c r="F44" i="17"/>
  <c r="F49" i="17"/>
  <c r="F63" i="17"/>
  <c r="A1" i="16"/>
  <c r="C1" i="16"/>
  <c r="D1" i="16"/>
  <c r="I1" i="16"/>
  <c r="A3" i="16"/>
  <c r="I3" i="16"/>
  <c r="F16" i="16"/>
  <c r="F21" i="16"/>
  <c r="F25" i="16"/>
  <c r="F35" i="16"/>
  <c r="F45" i="16"/>
  <c r="F44" i="16" s="1"/>
  <c r="A1" i="15"/>
  <c r="C1" i="15"/>
  <c r="D1" i="15"/>
  <c r="I1" i="15"/>
  <c r="I2" i="15"/>
  <c r="F6" i="15" s="1"/>
  <c r="H6" i="15" s="1"/>
  <c r="A3" i="15"/>
  <c r="I3" i="15"/>
  <c r="F14" i="15"/>
  <c r="F29" i="15"/>
  <c r="F35" i="15"/>
  <c r="F39" i="15"/>
  <c r="F49" i="15"/>
  <c r="F47" i="15" s="1"/>
  <c r="F59" i="15"/>
  <c r="A1" i="23"/>
  <c r="D1" i="23"/>
  <c r="J1" i="23"/>
  <c r="P1" i="23"/>
  <c r="R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I2" i="16"/>
  <c r="F6" i="16" s="1"/>
  <c r="H6" i="16" s="1"/>
  <c r="I2" i="18"/>
  <c r="F5" i="18" s="1"/>
  <c r="H5" i="18" s="1"/>
  <c r="I2" i="17"/>
  <c r="F5" i="17" s="1"/>
  <c r="H5" i="17" s="1"/>
  <c r="R2" i="29"/>
  <c r="T9" i="29" s="1"/>
  <c r="Q9" i="29" s="1"/>
  <c r="N9" i="29" s="1"/>
  <c r="K9" i="29" s="1"/>
  <c r="H9" i="29" s="1"/>
  <c r="H51" i="18" l="1"/>
  <c r="F51" i="18"/>
  <c r="H33" i="18"/>
  <c r="H55" i="18" s="1"/>
  <c r="H65" i="18" s="1"/>
  <c r="F33" i="18"/>
  <c r="H52" i="17"/>
  <c r="F52" i="17"/>
  <c r="F36" i="17"/>
  <c r="F35" i="18" s="1"/>
  <c r="F33" i="16"/>
  <c r="H33" i="16"/>
  <c r="H10" i="16"/>
  <c r="F10" i="16"/>
  <c r="H43" i="15"/>
  <c r="F43" i="15"/>
  <c r="F10" i="15"/>
  <c r="H10" i="15"/>
  <c r="H66" i="15" s="1"/>
  <c r="T9" i="23"/>
  <c r="Q9" i="23"/>
  <c r="N9" i="23"/>
  <c r="H9" i="23"/>
  <c r="H54" i="17"/>
  <c r="H53" i="18"/>
  <c r="F54" i="17"/>
  <c r="F53" i="18"/>
  <c r="F55" i="18"/>
  <c r="F65" i="18" s="1"/>
  <c r="K10" i="23"/>
  <c r="N10" i="23"/>
  <c r="Q10" i="23"/>
  <c r="H21" i="17"/>
  <c r="H21" i="18"/>
  <c r="H36" i="17"/>
  <c r="F21" i="18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F21" i="17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  <c r="F56" i="17" l="1"/>
  <c r="F57" i="18" s="1"/>
  <c r="F38" i="17"/>
  <c r="F57" i="16"/>
  <c r="H57" i="16"/>
  <c r="F66" i="15"/>
  <c r="H38" i="17"/>
  <c r="H35" i="18"/>
  <c r="H56" i="17"/>
  <c r="F58" i="17" l="1"/>
  <c r="F65" i="17"/>
  <c r="H58" i="17"/>
  <c r="H57" i="18"/>
  <c r="H65" i="17"/>
</calcChain>
</file>

<file path=xl/sharedStrings.xml><?xml version="1.0" encoding="utf-8"?>
<sst xmlns="http://schemas.openxmlformats.org/spreadsheetml/2006/main" count="549" uniqueCount="356">
  <si>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</si>
  <si>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</si>
  <si>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</si>
  <si>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</si>
  <si>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</si>
  <si>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</si>
  <si>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</si>
  <si>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</si>
  <si>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</si>
  <si>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</si>
  <si>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</si>
  <si>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</si>
  <si>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</si>
  <si>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</si>
  <si>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</si>
  <si>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</si>
  <si>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</si>
  <si>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</si>
  <si>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</si>
  <si>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</si>
  <si>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</si>
  <si>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</si>
  <si>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</si>
  <si>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</si>
  <si>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</si>
  <si>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</si>
  <si>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</si>
  <si>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</si>
  <si>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</si>
  <si>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</si>
  <si>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</si>
  <si>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</si>
  <si>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</si>
  <si>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</si>
  <si>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</si>
  <si>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</si>
  <si>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</si>
  <si>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</si>
  <si>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</si>
  <si>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</si>
  <si>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</si>
  <si>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</si>
  <si>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</si>
  <si>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</si>
  <si>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</si>
  <si>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</si>
  <si>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</si>
  <si>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</si>
  <si>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</si>
  <si>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</si>
  <si>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</si>
  <si>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</si>
  <si>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</si>
  <si>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</si>
  <si>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</si>
  <si>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</si>
  <si>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</si>
  <si>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</si>
  <si>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</si>
  <si>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</si>
  <si>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</si>
  <si>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</si>
  <si>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</si>
  <si>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</si>
  <si>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</si>
  <si>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</si>
  <si>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</si>
  <si>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</si>
  <si>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</si>
  <si>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</si>
  <si>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</si>
  <si>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</si>
  <si>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</si>
  <si>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</si>
  <si>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</si>
  <si>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</si>
  <si>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</si>
  <si>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</si>
  <si>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</si>
  <si>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</si>
  <si>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</si>
  <si>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</si>
  <si>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</si>
  <si>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</si>
  <si>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</si>
  <si>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</si>
  <si>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</si>
  <si>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</si>
  <si>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</si>
  <si>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</si>
  <si>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</si>
  <si>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</si>
  <si>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</si>
  <si>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</si>
  <si>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</si>
  <si>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</si>
  <si>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</si>
  <si>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</si>
  <si>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</si>
  <si>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</si>
  <si>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</si>
  <si>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</si>
  <si>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</si>
  <si>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</si>
  <si>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</si>
  <si>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</si>
  <si>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</si>
  <si>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</si>
  <si>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</si>
  <si>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</si>
  <si>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</si>
  <si>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</si>
  <si>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</si>
  <si>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</si>
  <si>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</si>
  <si>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</si>
  <si>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</si>
  <si>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</si>
  <si>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</si>
  <si>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</si>
  <si>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</si>
  <si>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</si>
  <si>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</si>
  <si>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</si>
  <si>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</si>
  <si>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</si>
  <si>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</si>
  <si>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</si>
  <si>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</si>
  <si>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</si>
  <si>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</si>
  <si>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</si>
  <si>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</si>
  <si>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</si>
  <si>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</si>
  <si>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</si>
  <si>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</si>
  <si>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</si>
  <si>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</si>
  <si>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</si>
  <si>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</si>
  <si>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</si>
  <si>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</si>
  <si>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</si>
  <si>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</si>
  <si>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</si>
  <si>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</si>
  <si>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</si>
  <si>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</si>
  <si>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</si>
  <si>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</si>
  <si>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</si>
  <si>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</si>
  <si>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</si>
  <si>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</si>
  <si>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</si>
  <si>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</si>
  <si>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</si>
  <si>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</si>
  <si>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</si>
  <si>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</si>
  <si>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</si>
  <si>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</si>
  <si>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</si>
  <si>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</si>
  <si>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</si>
  <si>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</si>
  <si>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</si>
  <si>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</si>
  <si>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</si>
  <si>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</si>
  <si>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</si>
  <si>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</si>
  <si>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</si>
  <si>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</si>
  <si>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</si>
  <si>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</si>
  <si>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</si>
  <si>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</si>
  <si>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</si>
  <si>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</si>
  <si>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</si>
  <si>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</si>
  <si>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</si>
  <si>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</si>
  <si>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</si>
  <si>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</si>
  <si>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</si>
  <si>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</si>
  <si>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</si>
  <si>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</si>
  <si>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</si>
  <si>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</si>
  <si>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</si>
  <si>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</si>
  <si>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</si>
  <si>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</si>
  <si>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</si>
  <si>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</si>
  <si>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</si>
  <si>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</si>
  <si>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</si>
  <si>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</si>
  <si>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</si>
  <si>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</si>
  <si>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</si>
  <si>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</si>
  <si>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</si>
  <si>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</si>
  <si>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</si>
  <si>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</si>
  <si>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</si>
  <si>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</si>
  <si>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</si>
  <si>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</si>
  <si>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</si>
  <si>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</si>
  <si>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</si>
  <si>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</si>
  <si>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</si>
  <si>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</si>
  <si>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</si>
  <si>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</si>
  <si>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</si>
  <si>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</si>
  <si>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</si>
  <si>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</si>
  <si>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</si>
  <si>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</si>
  <si>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</si>
  <si>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</si>
  <si>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</si>
  <si>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</si>
  <si>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</si>
  <si>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</si>
  <si>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</si>
  <si>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</si>
  <si>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</si>
  <si>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</si>
  <si>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</si>
  <si>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</si>
  <si>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</si>
  <si>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</si>
  <si>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</si>
  <si>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</si>
  <si>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</si>
  <si>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</si>
  <si>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</si>
  <si>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</si>
  <si>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</si>
  <si>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</si>
  <si>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</si>
  <si>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</si>
  <si>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</si>
  <si>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</si>
  <si>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</si>
  <si>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</si>
  <si>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</si>
  <si>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</si>
  <si>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</si>
  <si>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</si>
  <si>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</si>
  <si>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</si>
  <si>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</si>
  <si>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</si>
  <si>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</si>
  <si>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</si>
  <si>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</si>
  <si>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</si>
  <si>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</si>
  <si>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</si>
  <si>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</si>
  <si>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</si>
  <si>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</si>
  <si>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</si>
  <si>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</si>
  <si>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</si>
  <si>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</si>
  <si>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</si>
  <si>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</si>
  <si>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</si>
  <si>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</si>
  <si>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</si>
  <si>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</si>
  <si>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</si>
  <si>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</si>
  <si>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</si>
  <si>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</si>
  <si>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</si>
  <si>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</si>
  <si>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</si>
  <si>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</si>
  <si>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</si>
  <si>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Glossaire</t>
  </si>
  <si>
    <t>Synthèse des Comptes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</si>
  <si>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</si>
  <si>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</si>
  <si>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</si>
  <si>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</si>
  <si>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</si>
  <si>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</si>
  <si>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</si>
  <si>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</si>
  <si>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</si>
  <si>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</si>
  <si>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</si>
  <si>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</si>
  <si>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</si>
  <si>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</si>
  <si>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</si>
  <si>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</si>
  <si>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</si>
  <si>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</si>
  <si>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</si>
  <si>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</si>
  <si>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</si>
  <si>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</si>
  <si>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</si>
  <si>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</si>
  <si>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</si>
  <si>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</si>
  <si>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</si>
  <si>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</si>
  <si>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</si>
  <si>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</si>
  <si>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</si>
  <si>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</si>
  <si>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</si>
  <si>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</si>
  <si>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</si>
  <si>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</si>
  <si>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</si>
  <si>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</si>
  <si>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</si>
  <si>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</si>
  <si>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</si>
  <si>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</si>
  <si>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</si>
  <si>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</si>
  <si>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</si>
  <si>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de</t>
  </si>
  <si>
    <t>WAIMES</t>
  </si>
  <si>
    <t>Place Baudouin,1</t>
  </si>
  <si>
    <t>4950 WAIMES</t>
  </si>
  <si>
    <t>www.waimes.be</t>
  </si>
  <si>
    <t>02/10/2023</t>
  </si>
  <si>
    <t>Compte</t>
  </si>
  <si>
    <t>Raphael GREGOIRE</t>
  </si>
  <si>
    <t>080689176</t>
  </si>
  <si>
    <t>080679410</t>
  </si>
  <si>
    <t>raphael.gregoire@waimes.be</t>
  </si>
  <si>
    <t>Jonathan DENOMERENGE</t>
  </si>
  <si>
    <t>080689175</t>
  </si>
  <si>
    <t>080678410</t>
  </si>
  <si>
    <t>jonathan.denomerenge@waimes.be</t>
  </si>
  <si>
    <t>20/11/2023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</si>
</sst>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  <numFmt numFmtId="167" formatCode="&quot;Code I.N.S. : &quot;\ 0\ \ \ \ \ \ \ \ \ \ \ \ \ \ \ \ \ \ \ \ \ \ \ \ \ \ \ \ \ \ "/>
    <numFmt numFmtId="168" formatCode="&quot;Code I.N.S. : &quot;\ 0"/>
    <numFmt numFmtId="169" formatCode="0;[Red]0"/>
  </numFmts>
  <fonts count="3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 applyBorder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3" fillId="0" borderId="0" xfId="13" applyFont="1" applyBorder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/>
    <xf numFmtId="0" fontId="11" fillId="0" borderId="0" xfId="0" applyFont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Border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68" fontId="13" fillId="0" borderId="0" xfId="13" applyNumberFormat="1" applyFont="1" applyBorder="1" applyAlignment="1">
      <alignment horizontal="left" vertical="center"/>
    </xf>
    <xf numFmtId="0" fontId="13" fillId="0" borderId="0" xfId="13" applyFont="1" applyBorder="1"/>
    <xf numFmtId="168" fontId="14" fillId="0" borderId="0" xfId="13" applyNumberFormat="1" applyFont="1" applyBorder="1" applyAlignment="1">
      <alignment horizontal="left" vertical="center"/>
    </xf>
    <xf numFmtId="0" fontId="13" fillId="0" borderId="0" xfId="13" applyFont="1" applyBorder="1" applyAlignment="1">
      <alignment horizontal="centerContinuous"/>
    </xf>
    <xf numFmtId="0" fontId="14" fillId="0" borderId="0" xfId="1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Border="1" applyAlignment="1">
      <alignment horizontal="left"/>
    </xf>
    <xf numFmtId="0" fontId="13" fillId="0" borderId="0" xfId="14" applyFont="1" applyBorder="1" applyProtection="1">
      <protection hidden="1"/>
    </xf>
    <xf numFmtId="168" fontId="14" fillId="0" borderId="0" xfId="14" applyNumberFormat="1" applyFont="1" applyBorder="1" applyAlignment="1" applyProtection="1">
      <alignment horizontal="left" vertical="center"/>
      <protection hidden="1"/>
    </xf>
    <xf numFmtId="168" fontId="13" fillId="0" borderId="0" xfId="14" applyNumberFormat="1" applyFont="1" applyBorder="1" applyAlignment="1" applyProtection="1">
      <alignment horizontal="centerContinuous" vertical="center"/>
      <protection hidden="1"/>
    </xf>
    <xf numFmtId="0" fontId="13" fillId="0" borderId="0" xfId="0" applyFont="1" applyBorder="1"/>
    <xf numFmtId="0" fontId="3" fillId="0" borderId="0" xfId="0" applyFont="1"/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1" fillId="0" borderId="0" xfId="0" applyFont="1" applyBorder="1"/>
    <xf numFmtId="0" fontId="15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Fill="1" applyBorder="1"/>
    <xf numFmtId="3" fontId="13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7" fillId="0" borderId="0" xfId="14" applyFont="1" applyBorder="1" applyAlignment="1">
      <alignment horizontal="left"/>
    </xf>
    <xf numFmtId="0" fontId="17" fillId="0" borderId="0" xfId="14" applyFont="1" applyBorder="1" applyProtection="1">
      <protection hidden="1"/>
    </xf>
    <xf numFmtId="168" fontId="18" fillId="0" borderId="0" xfId="14" applyNumberFormat="1" applyFont="1" applyBorder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7" fillId="0" borderId="0" xfId="14" applyFont="1" applyProtection="1">
      <protection hidden="1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17" fillId="0" borderId="0" xfId="0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0" fontId="18" fillId="0" borderId="0" xfId="13" applyFont="1" applyBorder="1" applyAlignment="1">
      <alignment horizontal="right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7" fontId="17" fillId="0" borderId="0" xfId="11" applyNumberFormat="1" applyFont="1" applyBorder="1" applyAlignment="1" applyProtection="1">
      <alignment horizontal="centerContinuous"/>
      <protection hidden="1"/>
    </xf>
    <xf numFmtId="0" fontId="17" fillId="0" borderId="0" xfId="11" applyFont="1" applyBorder="1" applyAlignment="1" applyProtection="1">
      <protection hidden="1"/>
    </xf>
    <xf numFmtId="168" fontId="18" fillId="0" borderId="0" xfId="11" applyNumberFormat="1" applyFont="1" applyBorder="1" applyAlignment="1" applyProtection="1">
      <alignment horizontal="left"/>
      <protection hidden="1"/>
    </xf>
    <xf numFmtId="0" fontId="18" fillId="0" borderId="0" xfId="11" applyFont="1" applyBorder="1" applyAlignment="1" applyProtection="1">
      <alignment horizontal="right" vertical="center"/>
      <protection hidden="1"/>
    </xf>
    <xf numFmtId="0" fontId="25" fillId="0" borderId="0" xfId="11" applyFont="1" applyBorder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Fill="1" applyAlignment="1" applyProtection="1">
      <alignment horizontal="right"/>
      <protection hidden="1"/>
    </xf>
    <xf numFmtId="0" fontId="17" fillId="0" borderId="0" xfId="11" applyFont="1" applyProtection="1"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Fill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/>
      <protection hidden="1"/>
    </xf>
    <xf numFmtId="0" fontId="27" fillId="0" borderId="0" xfId="11" applyFont="1" applyAlignment="1" applyProtection="1">
      <protection hidden="1"/>
    </xf>
    <xf numFmtId="0" fontId="17" fillId="0" borderId="0" xfId="11" applyFont="1" applyAlignment="1" applyProtection="1">
      <protection hidden="1"/>
    </xf>
    <xf numFmtId="0" fontId="17" fillId="0" borderId="0" xfId="11" applyFont="1" applyBorder="1" applyAlignment="1" applyProtection="1">
      <alignment horizontal="left"/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Fill="1" applyBorder="1" applyAlignment="1" applyProtection="1">
      <alignment horizontal="center" vertical="center"/>
      <protection hidden="1"/>
    </xf>
    <xf numFmtId="0" fontId="17" fillId="0" borderId="15" xfId="11" quotePrefix="1" applyFont="1" applyFill="1" applyBorder="1" applyAlignment="1" applyProtection="1">
      <alignment horizontal="center"/>
      <protection hidden="1"/>
    </xf>
    <xf numFmtId="0" fontId="17" fillId="0" borderId="15" xfId="11" applyFont="1" applyFill="1" applyBorder="1" applyAlignment="1" applyProtection="1">
      <alignment horizontal="left"/>
      <protection hidden="1"/>
    </xf>
    <xf numFmtId="0" fontId="18" fillId="0" borderId="0" xfId="11" applyFont="1" applyBorder="1" applyAlignment="1" applyProtection="1">
      <alignment horizontal="right"/>
      <protection hidden="1"/>
    </xf>
    <xf numFmtId="0" fontId="17" fillId="0" borderId="16" xfId="11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Alignment="1"/>
    <xf numFmtId="4" fontId="24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7" fillId="0" borderId="0" xfId="10" applyFont="1" applyBorder="1" applyAlignme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>
      <alignment horizontal="center" vertical="center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11" borderId="20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3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11" fillId="0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3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/>
    <xf numFmtId="0" fontId="18" fillId="0" borderId="0" xfId="0" applyFont="1" applyFill="1" applyBorder="1" applyAlignment="1">
      <alignment vertical="center"/>
    </xf>
    <xf numFmtId="166" fontId="17" fillId="0" borderId="0" xfId="5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3" fillId="0" borderId="0" xfId="0" applyFont="1" applyAlignment="1">
      <alignment horizontal="center" vertical="center" readingOrder="1"/>
    </xf>
    <xf numFmtId="0" fontId="34" fillId="0" borderId="0" xfId="0" applyFont="1"/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11" fillId="0" borderId="0" xfId="0" applyFont="1" applyBorder="1" applyAlignment="1">
      <alignment horizontal="left" vertical="center"/>
    </xf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22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4" fillId="0" borderId="39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8" fillId="12" borderId="5" xfId="0" applyFont="1" applyFill="1" applyBorder="1" applyAlignment="1">
      <alignment horizontal="right" vertical="center"/>
    </xf>
    <xf numFmtId="0" fontId="17" fillId="13" borderId="20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166" fontId="17" fillId="6" borderId="23" xfId="5" applyNumberFormat="1" applyFont="1" applyFill="1" applyBorder="1" applyAlignment="1">
      <alignment horizontal="center" vertical="center"/>
    </xf>
    <xf numFmtId="166" fontId="17" fillId="6" borderId="24" xfId="5" applyNumberFormat="1" applyFont="1" applyFill="1" applyBorder="1" applyAlignment="1">
      <alignment horizontal="center" vertical="center"/>
    </xf>
    <xf numFmtId="166" fontId="17" fillId="6" borderId="25" xfId="5" applyNumberFormat="1" applyFont="1" applyFill="1" applyBorder="1" applyAlignment="1">
      <alignment horizontal="center" vertical="center"/>
    </xf>
    <xf numFmtId="166" fontId="17" fillId="14" borderId="23" xfId="5" applyNumberFormat="1" applyFont="1" applyFill="1" applyBorder="1" applyAlignment="1">
      <alignment horizontal="center" vertical="center"/>
    </xf>
    <xf numFmtId="166" fontId="17" fillId="14" borderId="24" xfId="5" applyNumberFormat="1" applyFont="1" applyFill="1" applyBorder="1" applyAlignment="1">
      <alignment horizontal="center" vertical="center"/>
    </xf>
    <xf numFmtId="166" fontId="17" fillId="14" borderId="25" xfId="5" applyNumberFormat="1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left" vertical="center"/>
    </xf>
    <xf numFmtId="0" fontId="17" fillId="15" borderId="24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8" fillId="14" borderId="25" xfId="0" applyFont="1" applyFill="1" applyBorder="1" applyAlignment="1">
      <alignment horizontal="left" vertical="center" wrapText="1"/>
    </xf>
    <xf numFmtId="0" fontId="12" fillId="16" borderId="5" xfId="0" applyFont="1" applyFill="1" applyBorder="1" applyAlignment="1">
      <alignment horizontal="center" vertical="center"/>
    </xf>
    <xf numFmtId="0" fontId="0" fillId="16" borderId="5" xfId="0" applyFill="1" applyBorder="1" applyAlignment="1"/>
    <xf numFmtId="0" fontId="12" fillId="8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7" fillId="13" borderId="5" xfId="0" applyFont="1" applyFill="1" applyBorder="1" applyAlignment="1">
      <alignment horizontal="center"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/>
    <xf numFmtId="0" fontId="0" fillId="17" borderId="6" xfId="0" applyFill="1" applyBorder="1" applyAlignment="1"/>
    <xf numFmtId="0" fontId="18" fillId="13" borderId="5" xfId="0" applyFont="1" applyFill="1" applyBorder="1" applyAlignment="1">
      <alignment horizontal="right" vertical="center"/>
    </xf>
    <xf numFmtId="0" fontId="18" fillId="13" borderId="21" xfId="0" applyFont="1" applyFill="1" applyBorder="1" applyAlignment="1">
      <alignment horizontal="right" vertical="center"/>
    </xf>
    <xf numFmtId="0" fontId="18" fillId="13" borderId="5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164" fontId="13" fillId="2" borderId="9" xfId="5" applyNumberFormat="1" applyFont="1" applyFill="1" applyBorder="1" applyAlignment="1">
      <alignment vertical="center"/>
    </xf>
    <xf numFmtId="164" fontId="13" fillId="2" borderId="2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4" fontId="13" fillId="2" borderId="0" xfId="5" applyNumberFormat="1" applyFont="1" applyFill="1" applyBorder="1" applyAlignment="1">
      <alignment vertical="center"/>
    </xf>
    <xf numFmtId="164" fontId="13" fillId="2" borderId="3" xfId="5" applyNumberFormat="1" applyFont="1" applyFill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164" fontId="13" fillId="2" borderId="27" xfId="5" applyNumberFormat="1" applyFont="1" applyFill="1" applyBorder="1" applyAlignment="1">
      <alignment vertical="center"/>
    </xf>
    <xf numFmtId="164" fontId="13" fillId="2" borderId="28" xfId="5" applyNumberFormat="1" applyFont="1" applyFill="1" applyBorder="1" applyAlignment="1">
      <alignment vertical="center"/>
    </xf>
    <xf numFmtId="164" fontId="13" fillId="15" borderId="23" xfId="5" applyNumberFormat="1" applyFont="1" applyFill="1" applyBorder="1" applyAlignment="1">
      <alignment vertical="center"/>
    </xf>
    <xf numFmtId="164" fontId="13" fillId="15" borderId="24" xfId="5" applyNumberFormat="1" applyFont="1" applyFill="1" applyBorder="1" applyAlignment="1">
      <alignment vertical="center"/>
    </xf>
    <xf numFmtId="164" fontId="13" fillId="15" borderId="25" xfId="5" applyNumberFormat="1" applyFont="1" applyFill="1" applyBorder="1" applyAlignment="1">
      <alignment vertical="center"/>
    </xf>
    <xf numFmtId="164" fontId="13" fillId="2" borderId="29" xfId="5" applyNumberFormat="1" applyFont="1" applyFill="1" applyBorder="1" applyAlignment="1">
      <alignment vertical="center"/>
    </xf>
    <xf numFmtId="164" fontId="13" fillId="2" borderId="19" xfId="5" applyNumberFormat="1" applyFont="1" applyFill="1" applyBorder="1" applyAlignment="1">
      <alignment vertical="center"/>
    </xf>
    <xf numFmtId="0" fontId="23" fillId="18" borderId="22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0" fillId="18" borderId="8" xfId="0" applyFill="1" applyBorder="1" applyAlignment="1"/>
    <xf numFmtId="0" fontId="0" fillId="18" borderId="6" xfId="0" applyFill="1" applyBorder="1" applyAlignment="1"/>
    <xf numFmtId="0" fontId="17" fillId="19" borderId="23" xfId="0" applyFont="1" applyFill="1" applyBorder="1" applyAlignment="1">
      <alignment horizontal="left" vertical="center"/>
    </xf>
    <xf numFmtId="0" fontId="17" fillId="19" borderId="24" xfId="0" applyFont="1" applyFill="1" applyBorder="1" applyAlignment="1">
      <alignment horizontal="left" vertical="center"/>
    </xf>
    <xf numFmtId="164" fontId="13" fillId="19" borderId="23" xfId="5" applyNumberFormat="1" applyFont="1" applyFill="1" applyBorder="1" applyAlignment="1">
      <alignment vertical="center"/>
    </xf>
    <xf numFmtId="164" fontId="13" fillId="19" borderId="24" xfId="5" applyNumberFormat="1" applyFont="1" applyFill="1" applyBorder="1" applyAlignment="1">
      <alignment vertical="center"/>
    </xf>
    <xf numFmtId="164" fontId="13" fillId="19" borderId="25" xfId="5" applyNumberFormat="1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19" borderId="25" xfId="0" applyFont="1" applyFill="1" applyBorder="1" applyAlignment="1">
      <alignment horizontal="left" vertical="center"/>
    </xf>
    <xf numFmtId="0" fontId="17" fillId="0" borderId="7" xfId="0" applyFont="1" applyBorder="1" applyAlignment="1"/>
    <xf numFmtId="0" fontId="17" fillId="0" borderId="0" xfId="0" applyFont="1" applyBorder="1" applyAlignment="1"/>
    <xf numFmtId="0" fontId="17" fillId="0" borderId="3" xfId="0" applyFont="1" applyBorder="1" applyAlignment="1"/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5" fillId="21" borderId="1" xfId="0" applyFont="1" applyFill="1" applyBorder="1" applyAlignment="1">
      <alignment horizontal="center" vertical="center"/>
    </xf>
    <xf numFmtId="0" fontId="36" fillId="21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2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35" fillId="22" borderId="1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5" fillId="23" borderId="1" xfId="0" applyFont="1" applyFill="1" applyBorder="1" applyAlignment="1">
      <alignment horizontal="center" vertical="center"/>
    </xf>
    <xf numFmtId="0" fontId="36" fillId="23" borderId="1" xfId="0" applyFont="1" applyFill="1" applyBorder="1" applyAlignment="1">
      <alignment horizontal="center" vertical="center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0" fontId="17" fillId="0" borderId="0" xfId="11" applyFont="1" applyAlignment="1" applyProtection="1">
      <alignment horizontal="left" vertical="center" wrapText="1"/>
      <protection hidden="1"/>
    </xf>
    <xf numFmtId="0" fontId="17" fillId="0" borderId="0" xfId="11" applyFont="1" applyBorder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9" fontId="18" fillId="0" borderId="29" xfId="11" applyNumberFormat="1" applyFont="1" applyBorder="1" applyAlignment="1" applyProtection="1">
      <alignment horizontal="center" vertical="center"/>
      <protection hidden="1"/>
    </xf>
    <xf numFmtId="169" fontId="18" fillId="0" borderId="31" xfId="11" applyNumberFormat="1" applyFont="1" applyBorder="1" applyAlignment="1" applyProtection="1">
      <alignment horizontal="center" vertical="center"/>
      <protection hidden="1"/>
    </xf>
    <xf numFmtId="169" fontId="18" fillId="0" borderId="0" xfId="11" applyNumberFormat="1" applyFont="1" applyBorder="1" applyAlignment="1" applyProtection="1">
      <alignment horizontal="center" vertical="center"/>
      <protection hidden="1"/>
    </xf>
    <xf numFmtId="169" fontId="18" fillId="0" borderId="34" xfId="11" applyNumberFormat="1" applyFont="1" applyBorder="1" applyAlignment="1" applyProtection="1">
      <alignment horizontal="center" vertical="center"/>
      <protection hidden="1"/>
    </xf>
    <xf numFmtId="169" fontId="18" fillId="0" borderId="27" xfId="11" applyNumberFormat="1" applyFont="1" applyBorder="1" applyAlignment="1" applyProtection="1">
      <alignment horizontal="center" vertical="center"/>
      <protection hidden="1"/>
    </xf>
    <xf numFmtId="169" fontId="18" fillId="0" borderId="30" xfId="11" applyNumberFormat="1" applyFont="1" applyBorder="1" applyAlignment="1" applyProtection="1">
      <alignment horizontal="center" vertical="center"/>
      <protection hidden="1"/>
    </xf>
    <xf numFmtId="169" fontId="18" fillId="0" borderId="18" xfId="11" applyNumberFormat="1" applyFont="1" applyBorder="1" applyAlignment="1" applyProtection="1">
      <alignment horizontal="center" vertical="center"/>
      <protection hidden="1"/>
    </xf>
    <xf numFmtId="169" fontId="18" fillId="0" borderId="19" xfId="11" applyNumberFormat="1" applyFont="1" applyBorder="1" applyAlignment="1" applyProtection="1">
      <alignment horizontal="center" vertical="center"/>
      <protection hidden="1"/>
    </xf>
    <xf numFmtId="169" fontId="18" fillId="0" borderId="7" xfId="11" applyNumberFormat="1" applyFont="1" applyBorder="1" applyAlignment="1" applyProtection="1">
      <alignment horizontal="center" vertical="center"/>
      <protection hidden="1"/>
    </xf>
    <xf numFmtId="169" fontId="18" fillId="0" borderId="3" xfId="11" applyNumberFormat="1" applyFont="1" applyBorder="1" applyAlignment="1" applyProtection="1">
      <alignment horizontal="center" vertical="center"/>
      <protection hidden="1"/>
    </xf>
    <xf numFmtId="169" fontId="18" fillId="0" borderId="26" xfId="11" applyNumberFormat="1" applyFont="1" applyBorder="1" applyAlignment="1" applyProtection="1">
      <alignment horizontal="center" vertical="center"/>
      <protection hidden="1"/>
    </xf>
    <xf numFmtId="169" fontId="18" fillId="0" borderId="28" xfId="11" applyNumberFormat="1" applyFont="1" applyBorder="1" applyAlignment="1" applyProtection="1">
      <alignment horizontal="center" vertical="center"/>
      <protection hidden="1"/>
    </xf>
    <xf numFmtId="0" fontId="17" fillId="0" borderId="0" xfId="10" applyFont="1" applyBorder="1" applyAlignment="1"/>
    <xf numFmtId="4" fontId="17" fillId="0" borderId="34" xfId="11" applyNumberFormat="1" applyFont="1" applyBorder="1" applyAlignment="1" applyProtection="1">
      <alignment horizontal="right" vertical="center"/>
      <protection hidden="1"/>
    </xf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9" fontId="18" fillId="0" borderId="18" xfId="13" applyNumberFormat="1" applyFont="1" applyBorder="1" applyAlignment="1">
      <alignment horizontal="center" vertical="center"/>
    </xf>
    <xf numFmtId="169" fontId="18" fillId="0" borderId="31" xfId="13" applyNumberFormat="1" applyFont="1" applyBorder="1" applyAlignment="1">
      <alignment horizontal="center" vertical="center"/>
    </xf>
    <xf numFmtId="169" fontId="18" fillId="0" borderId="7" xfId="13" applyNumberFormat="1" applyFont="1" applyBorder="1" applyAlignment="1">
      <alignment horizontal="center" vertical="center"/>
    </xf>
    <xf numFmtId="169" fontId="18" fillId="0" borderId="34" xfId="13" applyNumberFormat="1" applyFont="1" applyBorder="1" applyAlignment="1">
      <alignment horizontal="center" vertical="center"/>
    </xf>
    <xf numFmtId="169" fontId="18" fillId="0" borderId="26" xfId="13" applyNumberFormat="1" applyFont="1" applyBorder="1" applyAlignment="1">
      <alignment horizontal="center" vertical="center"/>
    </xf>
    <xf numFmtId="169" fontId="18" fillId="0" borderId="30" xfId="13" applyNumberFormat="1" applyFont="1" applyBorder="1" applyAlignment="1">
      <alignment horizontal="center" vertical="center"/>
    </xf>
    <xf numFmtId="169" fontId="18" fillId="0" borderId="19" xfId="13" applyNumberFormat="1" applyFont="1" applyBorder="1" applyAlignment="1">
      <alignment horizontal="center" vertical="center"/>
    </xf>
    <xf numFmtId="169" fontId="18" fillId="0" borderId="3" xfId="13" applyNumberFormat="1" applyFont="1" applyBorder="1" applyAlignment="1">
      <alignment horizontal="center" vertical="center"/>
    </xf>
    <xf numFmtId="169" fontId="18" fillId="0" borderId="28" xfId="13" applyNumberFormat="1" applyFont="1" applyBorder="1" applyAlignment="1">
      <alignment horizontal="center" vertical="center"/>
    </xf>
    <xf numFmtId="3" fontId="17" fillId="0" borderId="18" xfId="13" applyNumberFormat="1" applyFont="1" applyBorder="1"/>
    <xf numFmtId="3" fontId="17" fillId="0" borderId="19" xfId="13" applyNumberFormat="1" applyFont="1" applyBorder="1"/>
    <xf numFmtId="4" fontId="17" fillId="0" borderId="10" xfId="13" applyNumberFormat="1" applyFont="1" applyBorder="1"/>
    <xf numFmtId="4" fontId="17" fillId="0" borderId="2" xfId="13" applyNumberFormat="1" applyFont="1" applyBorder="1"/>
    <xf numFmtId="4" fontId="17" fillId="0" borderId="7" xfId="13" applyNumberFormat="1" applyFont="1" applyBorder="1"/>
    <xf numFmtId="4" fontId="17" fillId="0" borderId="3" xfId="13" applyNumberFormat="1" applyFont="1" applyBorder="1"/>
    <xf numFmtId="4" fontId="26" fillId="0" borderId="17" xfId="13" applyNumberFormat="1" applyFont="1" applyBorder="1"/>
    <xf numFmtId="4" fontId="26" fillId="0" borderId="4" xfId="13" applyNumberFormat="1" applyFont="1" applyBorder="1"/>
    <xf numFmtId="4" fontId="26" fillId="0" borderId="10" xfId="13" applyNumberFormat="1" applyFont="1" applyBorder="1"/>
    <xf numFmtId="4" fontId="26" fillId="0" borderId="2" xfId="13" applyNumberFormat="1" applyFont="1" applyBorder="1"/>
    <xf numFmtId="4" fontId="26" fillId="0" borderId="26" xfId="13" applyNumberFormat="1" applyFont="1" applyBorder="1"/>
    <xf numFmtId="4" fontId="26" fillId="0" borderId="28" xfId="13" applyNumberFormat="1" applyFont="1" applyBorder="1"/>
    <xf numFmtId="3" fontId="17" fillId="0" borderId="31" xfId="13" applyNumberFormat="1" applyFont="1" applyBorder="1"/>
    <xf numFmtId="4" fontId="17" fillId="0" borderId="33" xfId="13" applyNumberFormat="1" applyFont="1" applyBorder="1"/>
    <xf numFmtId="4" fontId="17" fillId="0" borderId="34" xfId="13" applyNumberFormat="1" applyFont="1" applyBorder="1"/>
    <xf numFmtId="4" fontId="26" fillId="0" borderId="32" xfId="13" applyNumberFormat="1" applyFont="1" applyBorder="1"/>
    <xf numFmtId="4" fontId="26" fillId="0" borderId="33" xfId="13" applyNumberFormat="1" applyFont="1" applyBorder="1"/>
    <xf numFmtId="4" fontId="26" fillId="0" borderId="30" xfId="13" applyNumberFormat="1" applyFont="1" applyBorder="1"/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Border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7" fillId="0" borderId="7" xfId="12" quotePrefix="1" applyNumberFormat="1" applyFont="1" applyBorder="1" applyAlignment="1" applyProtection="1">
      <protection hidden="1"/>
    </xf>
    <xf numFmtId="4" fontId="17" fillId="0" borderId="0" xfId="12" quotePrefix="1" applyNumberFormat="1" applyFont="1" applyBorder="1" applyAlignment="1" applyProtection="1">
      <protection hidden="1"/>
    </xf>
    <xf numFmtId="4" fontId="17" fillId="0" borderId="7" xfId="12" applyNumberFormat="1" applyFont="1" applyBorder="1" applyAlignment="1" applyProtection="1">
      <protection hidden="1"/>
    </xf>
    <xf numFmtId="4" fontId="17" fillId="0" borderId="0" xfId="12" applyNumberFormat="1" applyFont="1" applyBorder="1" applyAlignment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10" xfId="12" quotePrefix="1" applyNumberFormat="1" applyFont="1" applyBorder="1" applyAlignment="1" applyProtection="1">
      <protection hidden="1"/>
    </xf>
    <xf numFmtId="4" fontId="17" fillId="0" borderId="9" xfId="12" quotePrefix="1" applyNumberFormat="1" applyFont="1" applyBorder="1" applyAlignment="1" applyProtection="1"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10" xfId="12" applyNumberFormat="1" applyFont="1" applyBorder="1" applyAlignment="1" applyProtection="1">
      <protection hidden="1"/>
    </xf>
    <xf numFmtId="4" fontId="17" fillId="0" borderId="9" xfId="12" applyNumberFormat="1" applyFont="1" applyBorder="1" applyAlignment="1" applyProtection="1"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7" xfId="12" applyNumberFormat="1" applyFont="1" applyFill="1" applyBorder="1" applyAlignment="1" applyProtection="1">
      <protection hidden="1"/>
    </xf>
    <xf numFmtId="4" fontId="17" fillId="0" borderId="0" xfId="12" applyNumberFormat="1" applyFont="1" applyFill="1" applyBorder="1" applyAlignment="1" applyProtection="1">
      <protection hidden="1"/>
    </xf>
    <xf numFmtId="4" fontId="17" fillId="0" borderId="17" xfId="12" applyNumberFormat="1" applyFont="1" applyFill="1" applyBorder="1" applyAlignment="1" applyProtection="1">
      <protection hidden="1"/>
    </xf>
    <xf numFmtId="4" fontId="17" fillId="0" borderId="1" xfId="12" applyNumberFormat="1" applyFont="1" applyFill="1" applyBorder="1" applyAlignment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34" xfId="12" quotePrefix="1" applyNumberFormat="1" applyFont="1" applyBorder="1" applyAlignment="1" applyProtection="1">
      <protection hidden="1"/>
    </xf>
    <xf numFmtId="4" fontId="17" fillId="0" borderId="34" xfId="12" applyNumberFormat="1" applyFont="1" applyBorder="1" applyAlignment="1" applyProtection="1">
      <protection hidden="1"/>
    </xf>
    <xf numFmtId="4" fontId="17" fillId="0" borderId="33" xfId="12" quotePrefix="1" applyNumberFormat="1" applyFont="1" applyBorder="1" applyAlignment="1" applyProtection="1"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33" xfId="12" applyNumberFormat="1" applyFont="1" applyBorder="1" applyAlignment="1" applyProtection="1"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17" fillId="0" borderId="34" xfId="12" applyNumberFormat="1" applyFont="1" applyFill="1" applyBorder="1" applyAlignment="1" applyProtection="1">
      <protection hidden="1"/>
    </xf>
    <xf numFmtId="4" fontId="17" fillId="0" borderId="32" xfId="12" applyNumberFormat="1" applyFont="1" applyFill="1" applyBorder="1" applyAlignment="1" applyProtection="1"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4" fontId="26" fillId="0" borderId="17" xfId="12" applyNumberFormat="1" applyFont="1" applyBorder="1" applyAlignment="1" applyProtection="1">
      <protection hidden="1"/>
    </xf>
    <xf numFmtId="4" fontId="26" fillId="0" borderId="32" xfId="12" applyNumberFormat="1" applyFont="1" applyBorder="1" applyAlignment="1" applyProtection="1"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68" fontId="18" fillId="0" borderId="11" xfId="14" applyNumberFormat="1" applyFont="1" applyBorder="1" applyAlignment="1" applyProtection="1">
      <alignment horizontal="center" vertical="center"/>
      <protection hidden="1"/>
    </xf>
    <xf numFmtId="168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Border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7" fillId="0" borderId="0" xfId="14" quotePrefix="1" applyNumberFormat="1" applyFont="1" applyBorder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Border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Border="1" applyProtection="1">
      <protection hidden="1"/>
    </xf>
    <xf numFmtId="4" fontId="17" fillId="0" borderId="34" xfId="14" applyNumberFormat="1" applyFont="1" applyBorder="1" applyProtection="1"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49" fontId="2" fillId="8" borderId="9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49" fontId="11" fillId="0" borderId="22" xfId="0" applyNumberFormat="1" applyFont="1" applyBorder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4" fontId="13" fillId="2" borderId="10" xfId="5" applyNumberFormat="1" applyFont="1" applyFill="1" applyBorder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4" fontId="0" fillId="0" borderId="5" xfId="5" applyNumberFormat="1" applyFont="1" applyBorder="1"/>
    <xf numFmtId="3" fontId="17" fillId="0" borderId="7" xfId="11" applyNumberFormat="1" applyFont="1" applyBorder="1" applyAlignment="1" applyProtection="1">
      <alignment horizontal="right"/>
      <protection hidden="1"/>
    </xf>
  </cellXfs>
  <cellStyles count="18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Milliers_PRODUITS" xfId="9" xr:uid="{00000000-0005-0000-0000-000008000000}"/>
    <cellStyle name="Normal" xfId="0" builtinId="0"/>
    <cellStyle name="Normal 2" xfId="10" xr:uid="{00000000-0005-0000-0000-00000A000000}"/>
    <cellStyle name="Normal_ACTIF_1" xfId="11" xr:uid="{00000000-0005-0000-0000-00000B000000}"/>
    <cellStyle name="Normal_CHARGES" xfId="12" xr:uid="{00000000-0005-0000-0000-00000C000000}"/>
    <cellStyle name="Normal_PASSIF" xfId="13" xr:uid="{00000000-0005-0000-0000-00000D000000}"/>
    <cellStyle name="Normal_PRODUITS" xfId="14" xr:uid="{00000000-0005-0000-0000-00000E000000}"/>
    <cellStyle name="Pourcentage 2" xfId="15" xr:uid="{00000000-0005-0000-0000-00000F000000}"/>
    <cellStyle name="Pourcentage 2 2" xfId="16" xr:uid="{00000000-0005-0000-0000-000010000000}"/>
    <cellStyle name="Pourcentage 3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1237772.5199999996</c:v>
                </c:pt>
                <c:pt idx="1">
                  <c:v>229572.48999999836</c:v>
                </c:pt>
                <c:pt idx="2">
                  <c:v>1149447.8599999994</c:v>
                </c:pt>
                <c:pt idx="3">
                  <c:v>468341.00999999791</c:v>
                </c:pt>
                <c:pt idx="4">
                  <c:v>-102142.43999999948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4813823.8899999969</c:v>
                </c:pt>
                <c:pt idx="1">
                  <c:v>4824688.1499999985</c:v>
                </c:pt>
                <c:pt idx="2">
                  <c:v>5031618.3699999992</c:v>
                </c:pt>
                <c:pt idx="3">
                  <c:v>5078471.7299999967</c:v>
                </c:pt>
                <c:pt idx="4">
                  <c:v>4712589.040000001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9727236.5199999996</c:v>
                </c:pt>
                <c:pt idx="1">
                  <c:v>10260387.9</c:v>
                </c:pt>
                <c:pt idx="2">
                  <c:v>9890549.0700000003</c:v>
                </c:pt>
                <c:pt idx="3">
                  <c:v>10447973.930000002</c:v>
                </c:pt>
                <c:pt idx="4">
                  <c:v>11545466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10965009.039999999</c:v>
                </c:pt>
                <c:pt idx="1">
                  <c:v>10489960.389999999</c:v>
                </c:pt>
                <c:pt idx="2">
                  <c:v>11039996.93</c:v>
                </c:pt>
                <c:pt idx="3">
                  <c:v>10916314.939999999</c:v>
                </c:pt>
                <c:pt idx="4">
                  <c:v>11443323.560000001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857983.5</c:v>
                </c:pt>
                <c:pt idx="1">
                  <c:v>795719.09</c:v>
                </c:pt>
                <c:pt idx="2">
                  <c:v>977877.79</c:v>
                </c:pt>
                <c:pt idx="3">
                  <c:v>933136.75</c:v>
                </c:pt>
                <c:pt idx="4">
                  <c:v>1093966.0799999998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25792.86</c:v>
                </c:pt>
                <c:pt idx="1">
                  <c:v>554775.78999999992</c:v>
                </c:pt>
                <c:pt idx="2">
                  <c:v>49473.27</c:v>
                </c:pt>
                <c:pt idx="3">
                  <c:v>254174.18</c:v>
                </c:pt>
                <c:pt idx="4">
                  <c:v>280063.09999999998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9" t="s">
        <v>8</v>
      </c>
      <c r="B3" s="10" t="s">
        <v>9</v>
      </c>
    </row>
    <row r="5" spans="1:5">
      <c r="A5" t="s">
        <v>10</v>
      </c>
      <c r="B5" s="11"/>
      <c r="C5" s="5"/>
    </row>
    <row r="6" spans="1:5">
      <c r="B6" s="5"/>
      <c r="C6" s="5"/>
    </row>
    <row r="7" spans="1:5">
      <c r="B7" s="11"/>
      <c r="C7" s="5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3"/>
  <dimension ref="A1:J85"/>
  <sheetViews>
    <sheetView topLeftCell="A31" zoomScaleNormal="100" workbookViewId="0">
      <selection activeCell="H64" sqref="H64:I64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>
      <c r="A1" s="291" t="str">
        <f>Coordonnées!A1</f>
        <v>Synthèse des Comptes</v>
      </c>
      <c r="B1" s="292"/>
      <c r="C1" s="288" t="str">
        <f>Coordonnées!D1</f>
        <v>Administration communale de</v>
      </c>
      <c r="D1" s="292" t="str">
        <f>Coordonnées!J1</f>
        <v>WAIMES</v>
      </c>
      <c r="E1" s="292"/>
      <c r="F1" s="292"/>
      <c r="G1" s="288" t="str">
        <f>Coordonnées!P1</f>
        <v>Code INS</v>
      </c>
      <c r="H1" s="408"/>
      <c r="I1" s="197">
        <f>Coordonnées!R1</f>
        <v>63080</v>
      </c>
    </row>
    <row r="2" spans="1:10">
      <c r="A2" s="293"/>
      <c r="B2" s="294"/>
      <c r="C2" s="289"/>
      <c r="D2" s="294"/>
      <c r="E2" s="294"/>
      <c r="F2" s="294"/>
      <c r="G2" s="289" t="str">
        <f>Coordonnées!P2</f>
        <v>Exercice:</v>
      </c>
      <c r="H2" s="409"/>
      <c r="I2" s="198">
        <f>Coordonnées!R2</f>
        <v>2022</v>
      </c>
    </row>
    <row r="3" spans="1:10">
      <c r="A3" s="404" t="str">
        <f>Coordonnées!A3</f>
        <v>Modèle officiel généré par l'application eComptes © SPW Intérieur et Action Sociale</v>
      </c>
      <c r="B3" s="404"/>
      <c r="C3" s="404"/>
      <c r="D3" s="404"/>
      <c r="E3" s="404"/>
      <c r="F3" s="196"/>
      <c r="G3" s="410" t="str">
        <f>Coordonnées!P3</f>
        <v>Version:</v>
      </c>
      <c r="H3" s="411"/>
      <c r="I3" s="187">
        <f>Coordonnées!R3</f>
        <v>1</v>
      </c>
    </row>
    <row r="4" spans="1:10">
      <c r="A4" s="43"/>
      <c r="B4" s="43"/>
      <c r="C4" s="37"/>
      <c r="D4" s="43"/>
      <c r="E4" s="43"/>
    </row>
    <row r="5" spans="1:10" ht="13.5" thickBot="1">
      <c r="A5" s="143"/>
      <c r="B5" s="144"/>
      <c r="C5" s="145"/>
      <c r="D5" s="145"/>
      <c r="E5" s="424"/>
      <c r="F5" s="424"/>
      <c r="G5" s="182"/>
      <c r="H5" s="182"/>
      <c r="I5" s="146"/>
      <c r="J5" s="13"/>
    </row>
    <row r="6" spans="1:10">
      <c r="A6" s="147" t="s">
        <v>40</v>
      </c>
      <c r="B6" s="148"/>
      <c r="C6" s="148"/>
      <c r="D6" s="148"/>
      <c r="E6" s="405" t="s">
        <v>42</v>
      </c>
      <c r="F6" s="418">
        <f>I2</f>
        <v>2022</v>
      </c>
      <c r="G6" s="419"/>
      <c r="H6" s="412">
        <f>F6-1</f>
        <v>2021</v>
      </c>
      <c r="I6" s="413"/>
      <c r="J6" s="13"/>
    </row>
    <row r="7" spans="1:10" ht="10.15" customHeight="1">
      <c r="A7" s="74"/>
      <c r="B7" s="148"/>
      <c r="C7" s="74"/>
      <c r="D7" s="148"/>
      <c r="E7" s="406"/>
      <c r="F7" s="420"/>
      <c r="G7" s="421"/>
      <c r="H7" s="414"/>
      <c r="I7" s="415"/>
      <c r="J7" s="13"/>
    </row>
    <row r="8" spans="1:10" ht="13.15" customHeight="1" thickBot="1">
      <c r="A8" s="149"/>
      <c r="B8" s="148"/>
      <c r="C8" s="150" t="s">
        <v>41</v>
      </c>
      <c r="D8" s="148"/>
      <c r="E8" s="407"/>
      <c r="F8" s="422"/>
      <c r="G8" s="423"/>
      <c r="H8" s="416"/>
      <c r="I8" s="417"/>
      <c r="J8" s="13"/>
    </row>
    <row r="9" spans="1:10" ht="10.15" customHeight="1">
      <c r="A9" s="151"/>
      <c r="B9" s="152"/>
      <c r="C9" s="153"/>
      <c r="D9" s="153"/>
      <c r="E9" s="154"/>
      <c r="F9" s="183"/>
      <c r="G9" s="185"/>
      <c r="H9" s="377"/>
      <c r="I9" s="378"/>
      <c r="J9" s="13"/>
    </row>
    <row r="10" spans="1:10">
      <c r="A10" s="148" t="s">
        <v>43</v>
      </c>
      <c r="B10" s="148"/>
      <c r="C10" s="148"/>
      <c r="D10" s="148"/>
      <c r="E10" s="155" t="s">
        <v>44</v>
      </c>
      <c r="F10" s="379">
        <f>F12+F14+F29+F35+F39</f>
        <v>54225495.329999998</v>
      </c>
      <c r="G10" s="394"/>
      <c r="H10" s="379">
        <f>H12+H14+H29+H35+H39</f>
        <v>53289252.659999996</v>
      </c>
      <c r="I10" s="380"/>
      <c r="J10" s="13"/>
    </row>
    <row r="11" spans="1:10" ht="8.4499999999999993" customHeight="1">
      <c r="A11" s="148"/>
      <c r="B11" s="148"/>
      <c r="C11" s="148"/>
      <c r="D11" s="148"/>
      <c r="E11" s="155"/>
      <c r="F11" s="184"/>
      <c r="G11" s="186"/>
      <c r="H11" s="381"/>
      <c r="I11" s="382"/>
      <c r="J11" s="13"/>
    </row>
    <row r="12" spans="1:10">
      <c r="A12" s="156" t="s">
        <v>45</v>
      </c>
      <c r="B12" s="157" t="s">
        <v>46</v>
      </c>
      <c r="C12" s="152"/>
      <c r="D12" s="152"/>
      <c r="E12" s="155">
        <v>21</v>
      </c>
      <c r="F12" s="383">
        <v>19951.689999999999</v>
      </c>
      <c r="G12" s="393"/>
      <c r="H12" s="383">
        <v>29927.53</v>
      </c>
      <c r="I12" s="384"/>
      <c r="J12" s="13"/>
    </row>
    <row r="13" spans="1:10" ht="10.35" customHeight="1">
      <c r="A13" s="156"/>
      <c r="B13" s="157"/>
      <c r="C13" s="152"/>
      <c r="D13" s="152"/>
      <c r="E13" s="155"/>
      <c r="F13" s="383"/>
      <c r="G13" s="393"/>
      <c r="H13" s="383"/>
      <c r="I13" s="384"/>
      <c r="J13" s="13"/>
    </row>
    <row r="14" spans="1:10">
      <c r="A14" s="156" t="s">
        <v>47</v>
      </c>
      <c r="B14" s="157" t="s">
        <v>48</v>
      </c>
      <c r="C14" s="152"/>
      <c r="D14" s="152"/>
      <c r="E14" s="155" t="s">
        <v>49</v>
      </c>
      <c r="F14" s="379">
        <f>SUM(F16:F27)</f>
        <v>48251131.509999998</v>
      </c>
      <c r="G14" s="394"/>
      <c r="H14" s="379">
        <f>SUM(H16:H27)</f>
        <v>47265111.129999995</v>
      </c>
      <c r="I14" s="380"/>
      <c r="J14" s="13"/>
    </row>
    <row r="15" spans="1:10">
      <c r="A15" s="158"/>
      <c r="B15" s="159" t="s">
        <v>50</v>
      </c>
      <c r="C15" s="160"/>
      <c r="D15" s="160"/>
      <c r="E15" s="155"/>
      <c r="F15" s="385"/>
      <c r="G15" s="395"/>
      <c r="H15" s="385"/>
      <c r="I15" s="386"/>
      <c r="J15" s="13"/>
    </row>
    <row r="16" spans="1:10">
      <c r="A16" s="158"/>
      <c r="B16" s="158" t="s">
        <v>51</v>
      </c>
      <c r="C16" s="161" t="s">
        <v>52</v>
      </c>
      <c r="D16" s="153"/>
      <c r="E16" s="155">
        <v>220</v>
      </c>
      <c r="F16" s="383">
        <v>17388039.579999998</v>
      </c>
      <c r="G16" s="393"/>
      <c r="H16" s="383">
        <v>16541452.48</v>
      </c>
      <c r="I16" s="384"/>
      <c r="J16" s="13"/>
    </row>
    <row r="17" spans="1:10">
      <c r="A17" s="158"/>
      <c r="B17" s="158" t="s">
        <v>53</v>
      </c>
      <c r="C17" s="153" t="s">
        <v>54</v>
      </c>
      <c r="D17" s="153"/>
      <c r="E17" s="155">
        <v>221</v>
      </c>
      <c r="F17" s="383">
        <v>12760888.02</v>
      </c>
      <c r="G17" s="393"/>
      <c r="H17" s="383">
        <v>12309270.99</v>
      </c>
      <c r="I17" s="384"/>
      <c r="J17" s="13"/>
    </row>
    <row r="18" spans="1:10">
      <c r="A18" s="158"/>
      <c r="B18" s="158" t="s">
        <v>55</v>
      </c>
      <c r="C18" s="153" t="s">
        <v>56</v>
      </c>
      <c r="D18" s="153"/>
      <c r="E18" s="155">
        <v>223</v>
      </c>
      <c r="F18" s="383">
        <v>14983421.779999999</v>
      </c>
      <c r="G18" s="393"/>
      <c r="H18" s="383">
        <v>13781432.640000001</v>
      </c>
      <c r="I18" s="384"/>
      <c r="J18" s="13"/>
    </row>
    <row r="19" spans="1:10">
      <c r="A19" s="158"/>
      <c r="B19" s="158" t="s">
        <v>57</v>
      </c>
      <c r="C19" s="153" t="s">
        <v>58</v>
      </c>
      <c r="D19" s="153"/>
      <c r="E19" s="155">
        <v>224</v>
      </c>
      <c r="F19" s="383">
        <v>6496.52</v>
      </c>
      <c r="G19" s="393"/>
      <c r="H19" s="383">
        <v>6756.38</v>
      </c>
      <c r="I19" s="384"/>
      <c r="J19" s="13"/>
    </row>
    <row r="20" spans="1:10">
      <c r="A20" s="158"/>
      <c r="B20" s="158" t="s">
        <v>59</v>
      </c>
      <c r="C20" s="153" t="s">
        <v>288</v>
      </c>
      <c r="D20" s="153"/>
      <c r="E20" s="155">
        <v>226</v>
      </c>
      <c r="F20" s="383">
        <v>10575.47</v>
      </c>
      <c r="G20" s="393"/>
      <c r="H20" s="383">
        <v>10453.9</v>
      </c>
      <c r="I20" s="384"/>
      <c r="J20" s="13"/>
    </row>
    <row r="21" spans="1:10">
      <c r="A21" s="158"/>
      <c r="B21" s="162" t="s">
        <v>60</v>
      </c>
      <c r="C21" s="152"/>
      <c r="D21" s="152"/>
      <c r="E21" s="155"/>
      <c r="F21" s="383"/>
      <c r="G21" s="393"/>
      <c r="H21" s="383"/>
      <c r="I21" s="384"/>
      <c r="J21" s="13"/>
    </row>
    <row r="22" spans="1:10" ht="23.45" customHeight="1">
      <c r="A22" s="158"/>
      <c r="B22" s="163" t="s">
        <v>61</v>
      </c>
      <c r="C22" s="402" t="s">
        <v>287</v>
      </c>
      <c r="D22" s="403"/>
      <c r="E22" s="164" t="s">
        <v>62</v>
      </c>
      <c r="F22" s="400">
        <v>1198693.46</v>
      </c>
      <c r="G22" s="401"/>
      <c r="H22" s="400">
        <v>973787.83</v>
      </c>
      <c r="I22" s="425"/>
      <c r="J22" s="13"/>
    </row>
    <row r="23" spans="1:10">
      <c r="A23" s="158"/>
      <c r="B23" s="158" t="s">
        <v>63</v>
      </c>
      <c r="C23" s="153" t="s">
        <v>64</v>
      </c>
      <c r="D23" s="153"/>
      <c r="E23" s="155">
        <v>234</v>
      </c>
      <c r="F23" s="383">
        <v>0</v>
      </c>
      <c r="G23" s="393"/>
      <c r="H23" s="383">
        <v>0</v>
      </c>
      <c r="I23" s="384"/>
      <c r="J23" s="13"/>
    </row>
    <row r="24" spans="1:10">
      <c r="A24" s="158"/>
      <c r="B24" s="162" t="s">
        <v>65</v>
      </c>
      <c r="C24" s="152"/>
      <c r="D24" s="152"/>
      <c r="E24" s="155"/>
      <c r="F24" s="383"/>
      <c r="G24" s="393"/>
      <c r="H24" s="383"/>
      <c r="I24" s="384"/>
      <c r="J24" s="13"/>
    </row>
    <row r="25" spans="1:10">
      <c r="A25" s="158"/>
      <c r="B25" s="158" t="s">
        <v>66</v>
      </c>
      <c r="C25" s="153" t="s">
        <v>67</v>
      </c>
      <c r="D25" s="153"/>
      <c r="E25" s="155">
        <v>24</v>
      </c>
      <c r="F25" s="383">
        <v>1903016.68</v>
      </c>
      <c r="G25" s="393"/>
      <c r="H25" s="383">
        <v>3641956.91</v>
      </c>
      <c r="I25" s="384"/>
      <c r="J25" s="13"/>
    </row>
    <row r="26" spans="1:10">
      <c r="A26" s="158"/>
      <c r="B26" s="158" t="s">
        <v>68</v>
      </c>
      <c r="C26" s="153" t="s">
        <v>69</v>
      </c>
      <c r="D26" s="153"/>
      <c r="E26" s="155">
        <v>261</v>
      </c>
      <c r="F26" s="383">
        <v>0</v>
      </c>
      <c r="G26" s="393"/>
      <c r="H26" s="383">
        <v>0</v>
      </c>
      <c r="I26" s="384"/>
      <c r="J26" s="13"/>
    </row>
    <row r="27" spans="1:10">
      <c r="A27" s="158"/>
      <c r="B27" s="158" t="s">
        <v>70</v>
      </c>
      <c r="C27" s="153" t="s">
        <v>71</v>
      </c>
      <c r="D27" s="153"/>
      <c r="E27" s="165" t="s">
        <v>72</v>
      </c>
      <c r="F27" s="383">
        <v>0</v>
      </c>
      <c r="G27" s="393"/>
      <c r="H27" s="383">
        <v>0</v>
      </c>
      <c r="I27" s="384"/>
      <c r="J27" s="13"/>
    </row>
    <row r="28" spans="1:10" ht="10.15" customHeight="1">
      <c r="A28" s="158"/>
      <c r="B28" s="158"/>
      <c r="C28" s="153"/>
      <c r="D28" s="153"/>
      <c r="E28" s="165"/>
      <c r="F28" s="383"/>
      <c r="G28" s="393"/>
      <c r="H28" s="383"/>
      <c r="I28" s="384"/>
      <c r="J28" s="13"/>
    </row>
    <row r="29" spans="1:10">
      <c r="A29" s="156" t="s">
        <v>73</v>
      </c>
      <c r="B29" s="157" t="s">
        <v>74</v>
      </c>
      <c r="C29" s="152"/>
      <c r="D29" s="152"/>
      <c r="E29" s="155">
        <v>25</v>
      </c>
      <c r="F29" s="379">
        <f>SUM(F30:F33)</f>
        <v>190612.76</v>
      </c>
      <c r="G29" s="394"/>
      <c r="H29" s="379">
        <f>SUM(H30:H33)</f>
        <v>162635.63</v>
      </c>
      <c r="I29" s="380"/>
      <c r="J29" s="13"/>
    </row>
    <row r="30" spans="1:10">
      <c r="A30" s="158"/>
      <c r="B30" s="158" t="s">
        <v>51</v>
      </c>
      <c r="C30" s="153" t="s">
        <v>75</v>
      </c>
      <c r="D30" s="153"/>
      <c r="E30" s="155">
        <v>251</v>
      </c>
      <c r="F30" s="385">
        <v>0</v>
      </c>
      <c r="G30" s="395"/>
      <c r="H30" s="385">
        <v>0</v>
      </c>
      <c r="I30" s="386"/>
      <c r="J30" s="13"/>
    </row>
    <row r="31" spans="1:10">
      <c r="A31" s="158"/>
      <c r="B31" s="158" t="s">
        <v>53</v>
      </c>
      <c r="C31" s="153" t="s">
        <v>76</v>
      </c>
      <c r="D31" s="153"/>
      <c r="E31" s="155">
        <v>252</v>
      </c>
      <c r="F31" s="383">
        <v>73116.81</v>
      </c>
      <c r="G31" s="393"/>
      <c r="H31" s="383">
        <v>55186.37</v>
      </c>
      <c r="I31" s="384"/>
      <c r="J31" s="13"/>
    </row>
    <row r="32" spans="1:10">
      <c r="A32" s="158"/>
      <c r="B32" s="158" t="s">
        <v>55</v>
      </c>
      <c r="C32" s="153" t="s">
        <v>77</v>
      </c>
      <c r="D32" s="153"/>
      <c r="E32" s="155">
        <v>254</v>
      </c>
      <c r="F32" s="383">
        <v>0</v>
      </c>
      <c r="G32" s="393"/>
      <c r="H32" s="383">
        <v>0</v>
      </c>
      <c r="I32" s="384"/>
      <c r="J32" s="13"/>
    </row>
    <row r="33" spans="1:10">
      <c r="A33" s="158"/>
      <c r="B33" s="158" t="s">
        <v>57</v>
      </c>
      <c r="C33" s="153" t="s">
        <v>78</v>
      </c>
      <c r="D33" s="153"/>
      <c r="E33" s="155">
        <v>256</v>
      </c>
      <c r="F33" s="383">
        <v>117495.95</v>
      </c>
      <c r="G33" s="393"/>
      <c r="H33" s="383">
        <v>107449.26</v>
      </c>
      <c r="I33" s="384"/>
      <c r="J33" s="13"/>
    </row>
    <row r="34" spans="1:10" ht="10.15" customHeight="1">
      <c r="A34" s="158"/>
      <c r="B34" s="158"/>
      <c r="C34" s="153"/>
      <c r="D34" s="153"/>
      <c r="E34" s="155"/>
      <c r="F34" s="383"/>
      <c r="G34" s="393"/>
      <c r="H34" s="383"/>
      <c r="I34" s="384"/>
      <c r="J34" s="13"/>
    </row>
    <row r="35" spans="1:10">
      <c r="A35" s="156" t="s">
        <v>79</v>
      </c>
      <c r="B35" s="157" t="s">
        <v>80</v>
      </c>
      <c r="C35" s="152"/>
      <c r="D35" s="152"/>
      <c r="E35" s="155">
        <v>27</v>
      </c>
      <c r="F35" s="379">
        <f>SUM(F36:F37)</f>
        <v>374919.63</v>
      </c>
      <c r="G35" s="394"/>
      <c r="H35" s="379">
        <f>SUM(H36:H37)</f>
        <v>402551.54</v>
      </c>
      <c r="I35" s="380"/>
      <c r="J35" s="13"/>
    </row>
    <row r="36" spans="1:10">
      <c r="A36" s="158"/>
      <c r="B36" s="158" t="s">
        <v>51</v>
      </c>
      <c r="C36" s="153" t="s">
        <v>81</v>
      </c>
      <c r="D36" s="153"/>
      <c r="E36" s="165" t="s">
        <v>82</v>
      </c>
      <c r="F36" s="385">
        <v>374919.63</v>
      </c>
      <c r="G36" s="395"/>
      <c r="H36" s="385">
        <v>402551.54</v>
      </c>
      <c r="I36" s="386"/>
      <c r="J36" s="13"/>
    </row>
    <row r="37" spans="1:10">
      <c r="A37" s="158"/>
      <c r="B37" s="158" t="s">
        <v>53</v>
      </c>
      <c r="C37" s="153" t="s">
        <v>83</v>
      </c>
      <c r="D37" s="153"/>
      <c r="E37" s="155">
        <v>275</v>
      </c>
      <c r="F37" s="383">
        <v>0</v>
      </c>
      <c r="G37" s="393"/>
      <c r="H37" s="383">
        <v>0</v>
      </c>
      <c r="I37" s="384"/>
      <c r="J37" s="13"/>
    </row>
    <row r="38" spans="1:10" ht="10.15" customHeight="1">
      <c r="A38" s="158"/>
      <c r="B38" s="158"/>
      <c r="C38" s="153"/>
      <c r="D38" s="153"/>
      <c r="E38" s="155"/>
      <c r="F38" s="383"/>
      <c r="G38" s="393"/>
      <c r="H38" s="383"/>
      <c r="I38" s="384"/>
      <c r="J38" s="13"/>
    </row>
    <row r="39" spans="1:10">
      <c r="A39" s="156" t="s">
        <v>84</v>
      </c>
      <c r="B39" s="157" t="s">
        <v>85</v>
      </c>
      <c r="C39" s="152"/>
      <c r="D39" s="152"/>
      <c r="E39" s="155">
        <v>28</v>
      </c>
      <c r="F39" s="379">
        <f>SUM(F40:F41)</f>
        <v>5388879.7400000002</v>
      </c>
      <c r="G39" s="394"/>
      <c r="H39" s="379">
        <f>SUM(H40:H41)</f>
        <v>5429026.8300000001</v>
      </c>
      <c r="I39" s="380"/>
      <c r="J39" s="13"/>
    </row>
    <row r="40" spans="1:10">
      <c r="A40" s="158"/>
      <c r="B40" s="158" t="s">
        <v>51</v>
      </c>
      <c r="C40" s="153" t="s">
        <v>86</v>
      </c>
      <c r="D40" s="153"/>
      <c r="E40" s="165" t="s">
        <v>87</v>
      </c>
      <c r="F40" s="385">
        <v>5388204.7400000002</v>
      </c>
      <c r="G40" s="395"/>
      <c r="H40" s="385">
        <v>5428351.8300000001</v>
      </c>
      <c r="I40" s="386"/>
      <c r="J40" s="13"/>
    </row>
    <row r="41" spans="1:10">
      <c r="A41" s="158"/>
      <c r="B41" s="158" t="s">
        <v>53</v>
      </c>
      <c r="C41" s="153" t="s">
        <v>88</v>
      </c>
      <c r="D41" s="153"/>
      <c r="E41" s="155">
        <v>288</v>
      </c>
      <c r="F41" s="383">
        <v>675</v>
      </c>
      <c r="G41" s="393"/>
      <c r="H41" s="383">
        <v>675</v>
      </c>
      <c r="I41" s="384"/>
      <c r="J41" s="13"/>
    </row>
    <row r="42" spans="1:10" ht="9.6" customHeight="1">
      <c r="A42" s="158"/>
      <c r="B42" s="158"/>
      <c r="C42" s="153"/>
      <c r="D42" s="153"/>
      <c r="E42" s="155"/>
      <c r="F42" s="383"/>
      <c r="G42" s="393"/>
      <c r="H42" s="383"/>
      <c r="I42" s="384"/>
      <c r="J42" s="13"/>
    </row>
    <row r="43" spans="1:10">
      <c r="A43" s="148" t="s">
        <v>89</v>
      </c>
      <c r="B43" s="148"/>
      <c r="C43" s="148"/>
      <c r="D43" s="148"/>
      <c r="E43" s="155" t="s">
        <v>90</v>
      </c>
      <c r="F43" s="389">
        <f>F45+F47+F57+F59</f>
        <v>8968020.2799999993</v>
      </c>
      <c r="G43" s="396"/>
      <c r="H43" s="389">
        <f>H45+H47+H57+H59</f>
        <v>9725221.1400000006</v>
      </c>
      <c r="I43" s="390"/>
      <c r="J43" s="13"/>
    </row>
    <row r="44" spans="1:10" ht="8.4499999999999993" customHeight="1">
      <c r="A44" s="148"/>
      <c r="B44" s="148"/>
      <c r="C44" s="148"/>
      <c r="D44" s="148"/>
      <c r="E44" s="155"/>
      <c r="F44" s="391"/>
      <c r="G44" s="397"/>
      <c r="H44" s="391"/>
      <c r="I44" s="392"/>
      <c r="J44" s="13"/>
    </row>
    <row r="45" spans="1:10">
      <c r="A45" s="156" t="s">
        <v>91</v>
      </c>
      <c r="B45" s="157" t="s">
        <v>92</v>
      </c>
      <c r="C45" s="152"/>
      <c r="D45" s="152"/>
      <c r="E45" s="155">
        <v>301</v>
      </c>
      <c r="F45" s="379">
        <v>0</v>
      </c>
      <c r="G45" s="394"/>
      <c r="H45" s="387">
        <v>0</v>
      </c>
      <c r="I45" s="388"/>
      <c r="J45" s="13"/>
    </row>
    <row r="46" spans="1:10" ht="10.15" customHeight="1">
      <c r="A46" s="156"/>
      <c r="B46" s="157"/>
      <c r="C46" s="152"/>
      <c r="D46" s="152"/>
      <c r="E46" s="155"/>
      <c r="F46" s="381"/>
      <c r="G46" s="399"/>
      <c r="H46" s="381"/>
      <c r="I46" s="382"/>
      <c r="J46" s="13"/>
    </row>
    <row r="47" spans="1:10">
      <c r="A47" s="156" t="s">
        <v>93</v>
      </c>
      <c r="B47" s="157" t="s">
        <v>94</v>
      </c>
      <c r="C47" s="152"/>
      <c r="D47" s="152"/>
      <c r="E47" s="155" t="s">
        <v>95</v>
      </c>
      <c r="F47" s="379">
        <f>F48+F49</f>
        <v>1991897.8900000001</v>
      </c>
      <c r="G47" s="394"/>
      <c r="H47" s="379">
        <f>H48+H49</f>
        <v>2268844.85</v>
      </c>
      <c r="I47" s="380"/>
      <c r="J47" s="13"/>
    </row>
    <row r="48" spans="1:10">
      <c r="A48" s="158"/>
      <c r="B48" s="158" t="s">
        <v>51</v>
      </c>
      <c r="C48" s="153" t="s">
        <v>96</v>
      </c>
      <c r="D48" s="153"/>
      <c r="E48" s="155">
        <v>40</v>
      </c>
      <c r="F48" s="385">
        <v>1506407.02</v>
      </c>
      <c r="G48" s="395"/>
      <c r="H48" s="385">
        <v>997413.38</v>
      </c>
      <c r="I48" s="386"/>
      <c r="J48" s="13"/>
    </row>
    <row r="49" spans="1:10">
      <c r="A49" s="158"/>
      <c r="B49" s="158" t="s">
        <v>53</v>
      </c>
      <c r="C49" s="153" t="s">
        <v>97</v>
      </c>
      <c r="D49" s="153"/>
      <c r="E49" s="155" t="s">
        <v>98</v>
      </c>
      <c r="F49" s="383">
        <f>SUM(F50:F55)</f>
        <v>485490.87</v>
      </c>
      <c r="G49" s="393"/>
      <c r="H49" s="383">
        <f>SUM(H50:H55)</f>
        <v>1271431.4700000002</v>
      </c>
      <c r="I49" s="384"/>
      <c r="J49" s="13"/>
    </row>
    <row r="50" spans="1:10">
      <c r="A50" s="158"/>
      <c r="B50" s="152"/>
      <c r="C50" s="153" t="s">
        <v>99</v>
      </c>
      <c r="D50" s="153"/>
      <c r="E50" s="155" t="s">
        <v>100</v>
      </c>
      <c r="F50" s="383">
        <v>159748.82999999999</v>
      </c>
      <c r="G50" s="393"/>
      <c r="H50" s="383">
        <v>1043246.82</v>
      </c>
      <c r="I50" s="384"/>
      <c r="J50" s="13"/>
    </row>
    <row r="51" spans="1:10">
      <c r="A51" s="158"/>
      <c r="B51" s="152"/>
      <c r="C51" s="153" t="s">
        <v>101</v>
      </c>
      <c r="D51" s="153"/>
      <c r="E51" s="155">
        <v>413</v>
      </c>
      <c r="F51" s="383">
        <v>171010.58</v>
      </c>
      <c r="G51" s="393"/>
      <c r="H51" s="383">
        <v>181320.21</v>
      </c>
      <c r="I51" s="384"/>
      <c r="J51" s="13"/>
    </row>
    <row r="52" spans="1:10">
      <c r="A52" s="158"/>
      <c r="B52" s="152"/>
      <c r="C52" s="153" t="s">
        <v>102</v>
      </c>
      <c r="D52" s="153"/>
      <c r="E52" s="155">
        <v>415</v>
      </c>
      <c r="F52" s="383">
        <v>5694.14</v>
      </c>
      <c r="G52" s="393"/>
      <c r="H52" s="383">
        <v>3879.08</v>
      </c>
      <c r="I52" s="384"/>
      <c r="J52" s="13"/>
    </row>
    <row r="53" spans="1:10">
      <c r="A53" s="158"/>
      <c r="B53" s="152"/>
      <c r="C53" s="153" t="s">
        <v>103</v>
      </c>
      <c r="D53" s="153"/>
      <c r="E53" s="165" t="s">
        <v>104</v>
      </c>
      <c r="F53" s="383">
        <v>114000</v>
      </c>
      <c r="G53" s="393"/>
      <c r="H53" s="383">
        <v>8079.79</v>
      </c>
      <c r="I53" s="384"/>
      <c r="J53" s="13"/>
    </row>
    <row r="54" spans="1:10">
      <c r="A54" s="158"/>
      <c r="B54" s="158" t="s">
        <v>55</v>
      </c>
      <c r="C54" s="153" t="s">
        <v>105</v>
      </c>
      <c r="D54" s="153"/>
      <c r="E54" s="155">
        <v>4251</v>
      </c>
      <c r="F54" s="383">
        <v>35037.32</v>
      </c>
      <c r="G54" s="393"/>
      <c r="H54" s="383">
        <v>34905.57</v>
      </c>
      <c r="I54" s="384"/>
      <c r="J54" s="13"/>
    </row>
    <row r="55" spans="1:10">
      <c r="A55" s="158"/>
      <c r="B55" s="158" t="s">
        <v>57</v>
      </c>
      <c r="C55" s="153" t="s">
        <v>106</v>
      </c>
      <c r="D55" s="153"/>
      <c r="E55" s="165" t="s">
        <v>107</v>
      </c>
      <c r="F55" s="383">
        <v>0</v>
      </c>
      <c r="G55" s="393"/>
      <c r="H55" s="383">
        <v>0</v>
      </c>
      <c r="I55" s="384"/>
      <c r="J55" s="13"/>
    </row>
    <row r="56" spans="1:10" ht="10.15" customHeight="1">
      <c r="A56" s="158"/>
      <c r="B56" s="158"/>
      <c r="C56" s="153"/>
      <c r="D56" s="153"/>
      <c r="E56" s="165"/>
      <c r="F56" s="383"/>
      <c r="G56" s="393"/>
      <c r="H56" s="383"/>
      <c r="I56" s="384"/>
      <c r="J56" s="13"/>
    </row>
    <row r="57" spans="1:10">
      <c r="A57" s="156" t="s">
        <v>108</v>
      </c>
      <c r="B57" s="157" t="s">
        <v>109</v>
      </c>
      <c r="C57" s="152"/>
      <c r="D57" s="152"/>
      <c r="E57" s="155" t="s">
        <v>110</v>
      </c>
      <c r="F57" s="596">
        <v>0</v>
      </c>
      <c r="G57" s="393"/>
      <c r="H57" s="596">
        <v>0</v>
      </c>
      <c r="I57" s="384"/>
      <c r="J57" s="13"/>
    </row>
    <row r="58" spans="1:10" ht="10.15" customHeight="1">
      <c r="A58" s="156"/>
      <c r="B58" s="157"/>
      <c r="C58" s="152"/>
      <c r="D58" s="152"/>
      <c r="E58" s="155"/>
      <c r="F58" s="383"/>
      <c r="G58" s="393"/>
      <c r="H58" s="383"/>
      <c r="I58" s="384"/>
      <c r="J58" s="13"/>
    </row>
    <row r="59" spans="1:10">
      <c r="A59" s="156" t="s">
        <v>111</v>
      </c>
      <c r="B59" s="157" t="s">
        <v>112</v>
      </c>
      <c r="C59" s="152"/>
      <c r="D59" s="152"/>
      <c r="E59" s="155" t="s">
        <v>113</v>
      </c>
      <c r="F59" s="379">
        <f>SUM(F60:F62)</f>
        <v>6976122.3899999997</v>
      </c>
      <c r="G59" s="394"/>
      <c r="H59" s="379">
        <f>SUM(H60:H62)</f>
        <v>7456376.29</v>
      </c>
      <c r="I59" s="380"/>
      <c r="J59" s="13"/>
    </row>
    <row r="60" spans="1:10">
      <c r="A60" s="158"/>
      <c r="B60" s="158" t="s">
        <v>51</v>
      </c>
      <c r="C60" s="153" t="s">
        <v>114</v>
      </c>
      <c r="D60" s="153"/>
      <c r="E60" s="155">
        <v>553</v>
      </c>
      <c r="F60" s="385">
        <v>6250000</v>
      </c>
      <c r="G60" s="395"/>
      <c r="H60" s="385">
        <v>4488006.21</v>
      </c>
      <c r="I60" s="386"/>
      <c r="J60" s="13"/>
    </row>
    <row r="61" spans="1:10">
      <c r="A61" s="158"/>
      <c r="B61" s="158" t="s">
        <v>53</v>
      </c>
      <c r="C61" s="153" t="s">
        <v>115</v>
      </c>
      <c r="D61" s="153"/>
      <c r="E61" s="165">
        <v>55</v>
      </c>
      <c r="F61" s="383">
        <v>744331.29</v>
      </c>
      <c r="G61" s="393"/>
      <c r="H61" s="383">
        <v>2968370.08</v>
      </c>
      <c r="I61" s="384"/>
      <c r="J61" s="13"/>
    </row>
    <row r="62" spans="1:10">
      <c r="A62" s="158"/>
      <c r="B62" s="158" t="s">
        <v>55</v>
      </c>
      <c r="C62" s="153" t="s">
        <v>116</v>
      </c>
      <c r="D62" s="153"/>
      <c r="E62" s="155" t="s">
        <v>117</v>
      </c>
      <c r="F62" s="383">
        <v>-18208.900000000001</v>
      </c>
      <c r="G62" s="393"/>
      <c r="H62" s="383">
        <v>0</v>
      </c>
      <c r="I62" s="384"/>
      <c r="J62" s="13"/>
    </row>
    <row r="63" spans="1:10" ht="10.15" customHeight="1">
      <c r="A63" s="158"/>
      <c r="B63" s="158"/>
      <c r="C63" s="153"/>
      <c r="D63" s="153"/>
      <c r="E63" s="155"/>
      <c r="F63" s="383"/>
      <c r="G63" s="393"/>
      <c r="H63" s="383"/>
      <c r="I63" s="384"/>
      <c r="J63" s="13"/>
    </row>
    <row r="64" spans="1:10">
      <c r="A64" s="156" t="s">
        <v>118</v>
      </c>
      <c r="B64" s="157" t="s">
        <v>119</v>
      </c>
      <c r="C64" s="152"/>
      <c r="D64" s="152"/>
      <c r="E64" s="155" t="s">
        <v>120</v>
      </c>
      <c r="F64" s="379">
        <v>1271.33</v>
      </c>
      <c r="G64" s="394"/>
      <c r="H64" s="379">
        <v>991.57</v>
      </c>
      <c r="I64" s="380"/>
      <c r="J64" s="13"/>
    </row>
    <row r="65" spans="1:10" ht="10.15" customHeight="1">
      <c r="A65" s="158"/>
      <c r="B65" s="152"/>
      <c r="C65" s="157"/>
      <c r="D65" s="157"/>
      <c r="E65" s="166"/>
      <c r="F65" s="385"/>
      <c r="G65" s="395"/>
      <c r="H65" s="385"/>
      <c r="I65" s="386"/>
      <c r="J65" s="13"/>
    </row>
    <row r="66" spans="1:10" ht="13.5" thickBot="1">
      <c r="A66" s="158"/>
      <c r="B66" s="152"/>
      <c r="C66" s="167" t="s">
        <v>121</v>
      </c>
      <c r="D66" s="167"/>
      <c r="E66" s="168" t="s">
        <v>122</v>
      </c>
      <c r="F66" s="375">
        <f>F10+F43+F64</f>
        <v>63194786.939999998</v>
      </c>
      <c r="G66" s="398"/>
      <c r="H66" s="375">
        <f>H10+H43+H64</f>
        <v>63015465.369999997</v>
      </c>
      <c r="I66" s="376"/>
      <c r="J66" s="13"/>
    </row>
    <row r="67" spans="1:10" ht="15">
      <c r="A67" s="14"/>
      <c r="B67" s="13"/>
      <c r="C67" s="13"/>
      <c r="D67" s="13"/>
      <c r="E67" s="13"/>
      <c r="F67" s="13"/>
      <c r="G67" s="13"/>
      <c r="H67" s="13"/>
      <c r="I67" s="15"/>
      <c r="J67" s="15"/>
    </row>
    <row r="68" spans="1:10" ht="15">
      <c r="A68" s="14"/>
      <c r="B68" s="13"/>
      <c r="C68" s="13"/>
      <c r="D68" s="13"/>
      <c r="E68" s="13"/>
      <c r="F68" s="13"/>
      <c r="G68" s="13"/>
      <c r="H68" s="13"/>
      <c r="I68" s="15"/>
      <c r="J68" s="15"/>
    </row>
    <row r="69" spans="1:10" ht="15">
      <c r="A69" s="14"/>
      <c r="B69" s="13"/>
      <c r="C69" s="13"/>
      <c r="D69" s="13"/>
      <c r="E69" s="13"/>
      <c r="F69" s="13"/>
      <c r="G69" s="13"/>
      <c r="H69" s="13"/>
      <c r="I69" s="15"/>
      <c r="J69" s="15"/>
    </row>
    <row r="70" spans="1:10" ht="15">
      <c r="A70" s="14"/>
      <c r="B70" s="13"/>
      <c r="C70" s="13"/>
      <c r="D70" s="13"/>
      <c r="E70" s="13"/>
      <c r="F70" s="13"/>
      <c r="G70" s="13"/>
      <c r="H70" s="13"/>
      <c r="I70" s="15"/>
      <c r="J70" s="15"/>
    </row>
    <row r="71" spans="1:10" ht="15">
      <c r="A71" s="14"/>
      <c r="B71" s="13"/>
      <c r="C71" s="13"/>
      <c r="D71" s="13"/>
      <c r="E71" s="13"/>
      <c r="F71" s="13"/>
      <c r="G71" s="13"/>
      <c r="H71" s="13"/>
      <c r="I71" s="15"/>
      <c r="J71" s="15"/>
    </row>
    <row r="72" spans="1:10" ht="15">
      <c r="A72" s="14"/>
      <c r="B72" s="13"/>
      <c r="C72" s="13"/>
      <c r="D72" s="13"/>
      <c r="E72" s="13"/>
      <c r="F72" s="13"/>
      <c r="G72" s="13"/>
      <c r="H72" s="13"/>
      <c r="I72" s="15"/>
      <c r="J72" s="15"/>
    </row>
    <row r="73" spans="1:10" ht="15">
      <c r="A73" s="14"/>
      <c r="B73" s="13"/>
      <c r="C73" s="13"/>
      <c r="D73" s="13"/>
      <c r="E73" s="13"/>
      <c r="F73" s="13"/>
      <c r="G73" s="13"/>
      <c r="H73" s="13"/>
      <c r="I73" s="15"/>
      <c r="J73" s="15"/>
    </row>
    <row r="74" spans="1:10" ht="15">
      <c r="A74" s="14"/>
      <c r="B74" s="13"/>
      <c r="C74" s="13"/>
      <c r="D74" s="13"/>
      <c r="E74" s="13"/>
      <c r="F74" s="13"/>
      <c r="G74" s="13"/>
      <c r="H74" s="13"/>
      <c r="I74" s="15"/>
      <c r="J74" s="15"/>
    </row>
    <row r="75" spans="1:10" ht="15">
      <c r="A75" s="14"/>
      <c r="B75" s="13"/>
      <c r="C75" s="13"/>
      <c r="D75" s="13"/>
      <c r="E75" s="13"/>
      <c r="F75" s="13"/>
      <c r="G75" s="13"/>
      <c r="H75" s="13"/>
      <c r="I75" s="15"/>
      <c r="J75" s="15"/>
    </row>
    <row r="76" spans="1:10" ht="15">
      <c r="A76" s="14"/>
      <c r="B76" s="13"/>
      <c r="C76" s="13"/>
      <c r="D76" s="13"/>
      <c r="E76" s="13"/>
      <c r="F76" s="13"/>
      <c r="G76" s="13"/>
      <c r="H76" s="13"/>
      <c r="I76" s="15"/>
      <c r="J76" s="15"/>
    </row>
    <row r="77" spans="1:10" ht="15">
      <c r="A77" s="14"/>
      <c r="B77" s="13"/>
      <c r="C77" s="13"/>
      <c r="D77" s="13"/>
      <c r="E77" s="13"/>
      <c r="F77" s="13"/>
      <c r="G77" s="13"/>
      <c r="H77" s="13"/>
      <c r="I77" s="15"/>
      <c r="J77" s="15"/>
    </row>
    <row r="78" spans="1:10" ht="15">
      <c r="A78" s="14"/>
      <c r="B78" s="13"/>
      <c r="C78" s="13"/>
      <c r="D78" s="13"/>
      <c r="E78" s="13"/>
      <c r="F78" s="13"/>
      <c r="G78" s="13"/>
      <c r="H78" s="13"/>
      <c r="I78" s="15"/>
      <c r="J78" s="15"/>
    </row>
    <row r="79" spans="1:10" ht="15">
      <c r="A79" s="14"/>
      <c r="B79" s="13"/>
      <c r="C79" s="13"/>
      <c r="D79" s="13"/>
      <c r="E79" s="13"/>
      <c r="F79" s="13"/>
      <c r="G79" s="13"/>
      <c r="H79" s="13"/>
      <c r="I79" s="15"/>
      <c r="J79" s="15"/>
    </row>
    <row r="80" spans="1:10" ht="15">
      <c r="A80" s="14"/>
      <c r="B80" s="13"/>
      <c r="C80" s="13"/>
      <c r="D80" s="13"/>
      <c r="E80" s="13"/>
      <c r="F80" s="13"/>
      <c r="G80" s="13"/>
      <c r="H80" s="13"/>
      <c r="I80" s="15"/>
      <c r="J80" s="15"/>
    </row>
    <row r="81" spans="1:10" ht="15">
      <c r="A81" s="14"/>
      <c r="B81" s="13"/>
      <c r="C81" s="13"/>
      <c r="D81" s="13"/>
      <c r="E81" s="13"/>
      <c r="F81" s="13"/>
      <c r="G81" s="13"/>
      <c r="H81" s="13"/>
      <c r="I81" s="15"/>
      <c r="J81" s="15"/>
    </row>
    <row r="82" spans="1:10" ht="15">
      <c r="A82" s="14"/>
      <c r="B82" s="13"/>
      <c r="C82" s="13"/>
      <c r="D82" s="13"/>
      <c r="E82" s="13"/>
      <c r="F82" s="13"/>
      <c r="G82" s="13"/>
      <c r="H82" s="13"/>
      <c r="I82" s="15"/>
      <c r="J82" s="15"/>
    </row>
    <row r="83" spans="1:10" ht="15">
      <c r="A83" s="14"/>
      <c r="B83" s="13"/>
      <c r="C83" s="13"/>
      <c r="D83" s="13"/>
      <c r="E83" s="13"/>
      <c r="F83" s="13"/>
      <c r="G83" s="13"/>
      <c r="H83" s="13"/>
      <c r="I83" s="15"/>
      <c r="J83" s="15"/>
    </row>
    <row r="84" spans="1:10" ht="15">
      <c r="A84" s="14"/>
      <c r="B84" s="13"/>
      <c r="C84" s="13"/>
      <c r="D84" s="13"/>
      <c r="E84" s="13"/>
      <c r="F84" s="13"/>
      <c r="G84" s="13"/>
      <c r="H84" s="13"/>
      <c r="I84" s="15"/>
      <c r="J84" s="15"/>
    </row>
    <row r="85" spans="1:10" ht="15">
      <c r="A85" s="14"/>
      <c r="B85" s="13"/>
      <c r="C85" s="13"/>
      <c r="D85" s="13"/>
      <c r="E85" s="13"/>
      <c r="F85" s="13"/>
      <c r="G85" s="13"/>
      <c r="H85" s="13"/>
      <c r="I85" s="15"/>
      <c r="J85" s="15"/>
    </row>
  </sheetData>
  <mergeCells count="126">
    <mergeCell ref="C22:D22"/>
    <mergeCell ref="C1:C2"/>
    <mergeCell ref="A1:B2"/>
    <mergeCell ref="A3:E3"/>
    <mergeCell ref="E6:E8"/>
    <mergeCell ref="G1:H1"/>
    <mergeCell ref="G2:H2"/>
    <mergeCell ref="G3:H3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D1:F2"/>
    <mergeCell ref="E5:F5"/>
    <mergeCell ref="F12:G12"/>
    <mergeCell ref="F13:G13"/>
    <mergeCell ref="F14:G14"/>
    <mergeCell ref="H21:I21"/>
    <mergeCell ref="H22:I22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/>
  <dimension ref="A1:J59"/>
  <sheetViews>
    <sheetView topLeftCell="A16" zoomScaleNormal="100" workbookViewId="0">
      <selection sqref="A1:B2"/>
    </sheetView>
  </sheetViews>
  <sheetFormatPr baseColWidth="10" defaultColWidth="11.140625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 ht="13.15" customHeight="1">
      <c r="A1" s="291" t="str">
        <f>Coordonnées!A1</f>
        <v>Synthèse des Comptes</v>
      </c>
      <c r="B1" s="292"/>
      <c r="C1" s="288" t="str">
        <f>Coordonnées!D1</f>
        <v>Administration communale de</v>
      </c>
      <c r="D1" s="292" t="str">
        <f>Coordonnées!J1</f>
        <v>WAIMES</v>
      </c>
      <c r="E1" s="292"/>
      <c r="F1" s="292"/>
      <c r="G1" s="288" t="str">
        <f>Coordonnées!P1</f>
        <v>Code INS</v>
      </c>
      <c r="H1" s="408"/>
      <c r="I1" s="197">
        <f>Coordonnées!R1</f>
        <v>63080</v>
      </c>
      <c r="J1" s="16"/>
    </row>
    <row r="2" spans="1:10">
      <c r="A2" s="293"/>
      <c r="B2" s="294"/>
      <c r="C2" s="289"/>
      <c r="D2" s="294"/>
      <c r="E2" s="294"/>
      <c r="F2" s="294"/>
      <c r="G2" s="290" t="str">
        <f>Coordonnées!P2</f>
        <v>Exercice:</v>
      </c>
      <c r="H2" s="430"/>
      <c r="I2" s="198">
        <f>Coordonnées!R2</f>
        <v>2022</v>
      </c>
      <c r="J2" s="16"/>
    </row>
    <row r="3" spans="1:10">
      <c r="A3" s="426" t="str">
        <f>Coordonnées!A3</f>
        <v>Modèle officiel généré par l'application eComptes © SPW Intérieur et Action Sociale</v>
      </c>
      <c r="B3" s="426"/>
      <c r="C3" s="426"/>
      <c r="D3" s="426"/>
      <c r="E3" s="426"/>
      <c r="F3" s="196"/>
      <c r="G3" s="431" t="str">
        <f>Coordonnées!P3</f>
        <v>Version:</v>
      </c>
      <c r="H3" s="432"/>
      <c r="I3" s="187">
        <f>Coordonnées!R3</f>
        <v>1</v>
      </c>
      <c r="J3" s="16"/>
    </row>
    <row r="4" spans="1:10">
      <c r="A4" s="38"/>
      <c r="B4" s="39"/>
      <c r="C4" s="40"/>
      <c r="D4" s="40"/>
      <c r="E4" s="41"/>
      <c r="F4" s="41"/>
      <c r="G4" s="41"/>
      <c r="H4" s="41"/>
      <c r="I4" s="42"/>
      <c r="J4" s="16"/>
    </row>
    <row r="5" spans="1:10" ht="13.5" thickBot="1">
      <c r="A5" s="32"/>
      <c r="B5" s="33"/>
      <c r="D5" s="34"/>
      <c r="E5" s="33"/>
      <c r="F5" s="35"/>
      <c r="G5" s="35"/>
      <c r="H5" s="35"/>
      <c r="I5" s="35"/>
      <c r="J5" s="18"/>
    </row>
    <row r="6" spans="1:10">
      <c r="A6" s="126"/>
      <c r="B6" s="127"/>
      <c r="C6" s="128" t="s">
        <v>40</v>
      </c>
      <c r="D6" s="127"/>
      <c r="E6" s="427" t="s">
        <v>42</v>
      </c>
      <c r="F6" s="433">
        <f>I2</f>
        <v>2022</v>
      </c>
      <c r="G6" s="439"/>
      <c r="H6" s="433">
        <f>F6-1</f>
        <v>2021</v>
      </c>
      <c r="I6" s="434"/>
      <c r="J6" s="17"/>
    </row>
    <row r="7" spans="1:10" ht="10.15" customHeight="1">
      <c r="A7" s="126"/>
      <c r="B7" s="127"/>
      <c r="C7" s="127"/>
      <c r="D7" s="129"/>
      <c r="E7" s="428"/>
      <c r="F7" s="435"/>
      <c r="G7" s="440"/>
      <c r="H7" s="435"/>
      <c r="I7" s="436"/>
      <c r="J7" s="17"/>
    </row>
    <row r="8" spans="1:10" ht="13.5" thickBot="1">
      <c r="A8" s="126"/>
      <c r="B8" s="127"/>
      <c r="C8" s="129" t="s">
        <v>123</v>
      </c>
      <c r="D8" s="127"/>
      <c r="E8" s="429"/>
      <c r="F8" s="437"/>
      <c r="G8" s="441"/>
      <c r="H8" s="437"/>
      <c r="I8" s="438"/>
      <c r="J8" s="17"/>
    </row>
    <row r="9" spans="1:10" ht="10.15" customHeight="1">
      <c r="A9" s="126"/>
      <c r="B9" s="127"/>
      <c r="C9" s="127"/>
      <c r="D9" s="127"/>
      <c r="E9" s="130"/>
      <c r="F9" s="442"/>
      <c r="G9" s="443"/>
      <c r="H9" s="442"/>
      <c r="I9" s="454"/>
      <c r="J9" s="17"/>
    </row>
    <row r="10" spans="1:10">
      <c r="A10" s="126"/>
      <c r="B10" s="127"/>
      <c r="C10" s="131" t="s">
        <v>124</v>
      </c>
      <c r="D10" s="131"/>
      <c r="E10" s="132" t="s">
        <v>125</v>
      </c>
      <c r="F10" s="379">
        <f>F12+F14+F16+F21+F25+F31</f>
        <v>53832539.169999994</v>
      </c>
      <c r="G10" s="394"/>
      <c r="H10" s="379">
        <f>H12+H14+H16+H21+H25+H31</f>
        <v>53326807.489999995</v>
      </c>
      <c r="I10" s="380"/>
      <c r="J10" s="17"/>
    </row>
    <row r="11" spans="1:10" ht="10.15" customHeight="1">
      <c r="A11" s="126"/>
      <c r="B11" s="127"/>
      <c r="C11" s="131"/>
      <c r="D11" s="131"/>
      <c r="E11" s="132"/>
      <c r="F11" s="381"/>
      <c r="G11" s="399"/>
      <c r="H11" s="381"/>
      <c r="I11" s="382"/>
      <c r="J11" s="17"/>
    </row>
    <row r="12" spans="1:10">
      <c r="A12" s="133" t="s">
        <v>126</v>
      </c>
      <c r="B12" s="134" t="s">
        <v>127</v>
      </c>
      <c r="C12" s="127"/>
      <c r="D12" s="127"/>
      <c r="E12" s="135">
        <v>10</v>
      </c>
      <c r="F12" s="379">
        <v>30103970.579999998</v>
      </c>
      <c r="G12" s="394"/>
      <c r="H12" s="379">
        <v>30103970.579999998</v>
      </c>
      <c r="I12" s="380"/>
      <c r="J12" s="17"/>
    </row>
    <row r="13" spans="1:10" ht="10.15" customHeight="1">
      <c r="A13" s="133"/>
      <c r="B13" s="134"/>
      <c r="C13" s="127"/>
      <c r="D13" s="127"/>
      <c r="E13" s="135"/>
      <c r="F13" s="381"/>
      <c r="G13" s="399"/>
      <c r="H13" s="381"/>
      <c r="I13" s="382"/>
      <c r="J13" s="17"/>
    </row>
    <row r="14" spans="1:10">
      <c r="A14" s="133" t="s">
        <v>128</v>
      </c>
      <c r="B14" s="134" t="s">
        <v>129</v>
      </c>
      <c r="C14" s="127"/>
      <c r="D14" s="127"/>
      <c r="E14" s="135">
        <v>12</v>
      </c>
      <c r="F14" s="379">
        <v>11419090.140000001</v>
      </c>
      <c r="G14" s="394"/>
      <c r="H14" s="379">
        <v>10971112.25</v>
      </c>
      <c r="I14" s="380"/>
      <c r="J14" s="17"/>
    </row>
    <row r="15" spans="1:10" ht="10.15" customHeight="1">
      <c r="A15" s="133"/>
      <c r="B15" s="134"/>
      <c r="C15" s="127"/>
      <c r="D15" s="127"/>
      <c r="E15" s="135"/>
      <c r="F15" s="381"/>
      <c r="G15" s="399"/>
      <c r="H15" s="381"/>
      <c r="I15" s="382"/>
      <c r="J15" s="17"/>
    </row>
    <row r="16" spans="1:10">
      <c r="A16" s="133" t="s">
        <v>130</v>
      </c>
      <c r="B16" s="134" t="s">
        <v>131</v>
      </c>
      <c r="C16" s="127"/>
      <c r="D16" s="127"/>
      <c r="E16" s="135">
        <v>13</v>
      </c>
      <c r="F16" s="379">
        <f>SUM(F17:F19)</f>
        <v>3744730.97</v>
      </c>
      <c r="G16" s="394"/>
      <c r="H16" s="379">
        <f>SUM(H17:H19)</f>
        <v>2715387.8</v>
      </c>
      <c r="I16" s="380"/>
      <c r="J16" s="17"/>
    </row>
    <row r="17" spans="1:10">
      <c r="A17" s="126"/>
      <c r="B17" s="136" t="s">
        <v>132</v>
      </c>
      <c r="C17" s="137" t="s">
        <v>133</v>
      </c>
      <c r="D17" s="137"/>
      <c r="E17" s="135">
        <v>1301</v>
      </c>
      <c r="F17" s="444">
        <v>1783228.99</v>
      </c>
      <c r="G17" s="445"/>
      <c r="H17" s="444">
        <v>447977.89</v>
      </c>
      <c r="I17" s="455"/>
      <c r="J17" s="17"/>
    </row>
    <row r="18" spans="1:10">
      <c r="A18" s="126"/>
      <c r="B18" s="136" t="s">
        <v>134</v>
      </c>
      <c r="C18" s="137" t="s">
        <v>135</v>
      </c>
      <c r="D18" s="137"/>
      <c r="E18" s="135">
        <v>1302</v>
      </c>
      <c r="F18" s="446">
        <v>484180.92</v>
      </c>
      <c r="G18" s="447"/>
      <c r="H18" s="446">
        <v>1783228.99</v>
      </c>
      <c r="I18" s="456"/>
      <c r="J18" s="17"/>
    </row>
    <row r="19" spans="1:10">
      <c r="A19" s="126"/>
      <c r="B19" s="136" t="s">
        <v>136</v>
      </c>
      <c r="C19" s="137" t="s">
        <v>137</v>
      </c>
      <c r="D19" s="137"/>
      <c r="E19" s="135">
        <v>1303</v>
      </c>
      <c r="F19" s="446">
        <v>1477321.06</v>
      </c>
      <c r="G19" s="447"/>
      <c r="H19" s="446">
        <v>484180.92</v>
      </c>
      <c r="I19" s="456"/>
      <c r="J19" s="17"/>
    </row>
    <row r="20" spans="1:10" ht="10.15" customHeight="1">
      <c r="A20" s="126"/>
      <c r="B20" s="136"/>
      <c r="C20" s="137"/>
      <c r="D20" s="137"/>
      <c r="E20" s="135"/>
      <c r="F20" s="446"/>
      <c r="G20" s="447"/>
      <c r="H20" s="446"/>
      <c r="I20" s="456"/>
      <c r="J20" s="17"/>
    </row>
    <row r="21" spans="1:10">
      <c r="A21" s="133" t="s">
        <v>138</v>
      </c>
      <c r="B21" s="134" t="s">
        <v>139</v>
      </c>
      <c r="C21" s="127"/>
      <c r="D21" s="127"/>
      <c r="E21" s="135">
        <v>14</v>
      </c>
      <c r="F21" s="379">
        <f>SUM(F22:F23)</f>
        <v>495.79</v>
      </c>
      <c r="G21" s="394"/>
      <c r="H21" s="379">
        <f>SUM(H22:H23)</f>
        <v>535086.46000000008</v>
      </c>
      <c r="I21" s="380"/>
      <c r="J21" s="17"/>
    </row>
    <row r="22" spans="1:10">
      <c r="A22" s="126"/>
      <c r="B22" s="136" t="s">
        <v>132</v>
      </c>
      <c r="C22" s="137" t="s">
        <v>140</v>
      </c>
      <c r="D22" s="137"/>
      <c r="E22" s="135">
        <v>14104</v>
      </c>
      <c r="F22" s="444">
        <v>495.79</v>
      </c>
      <c r="G22" s="445"/>
      <c r="H22" s="444">
        <v>495.79</v>
      </c>
      <c r="I22" s="455"/>
      <c r="J22" s="17"/>
    </row>
    <row r="23" spans="1:10">
      <c r="A23" s="126"/>
      <c r="B23" s="136" t="s">
        <v>134</v>
      </c>
      <c r="C23" s="137" t="s">
        <v>141</v>
      </c>
      <c r="D23" s="137"/>
      <c r="E23" s="135">
        <v>14105</v>
      </c>
      <c r="F23" s="446">
        <v>0</v>
      </c>
      <c r="G23" s="447"/>
      <c r="H23" s="446">
        <v>534590.67000000004</v>
      </c>
      <c r="I23" s="456"/>
      <c r="J23" s="17"/>
    </row>
    <row r="24" spans="1:10" ht="10.15" customHeight="1">
      <c r="A24" s="126"/>
      <c r="B24" s="136"/>
      <c r="C24" s="137"/>
      <c r="D24" s="137"/>
      <c r="E24" s="135"/>
      <c r="F24" s="446"/>
      <c r="G24" s="447"/>
      <c r="H24" s="446"/>
      <c r="I24" s="456"/>
      <c r="J24" s="17"/>
    </row>
    <row r="25" spans="1:10">
      <c r="A25" s="133" t="s">
        <v>142</v>
      </c>
      <c r="B25" s="134" t="s">
        <v>143</v>
      </c>
      <c r="C25" s="127"/>
      <c r="D25" s="127"/>
      <c r="E25" s="135">
        <v>15</v>
      </c>
      <c r="F25" s="379">
        <f>SUM(F26:F29)</f>
        <v>8564251.6899999995</v>
      </c>
      <c r="G25" s="394"/>
      <c r="H25" s="379">
        <f>SUM(H26:H29)</f>
        <v>9001250.4000000004</v>
      </c>
      <c r="I25" s="380"/>
      <c r="J25" s="17"/>
    </row>
    <row r="26" spans="1:10">
      <c r="A26" s="126"/>
      <c r="B26" s="136" t="s">
        <v>132</v>
      </c>
      <c r="C26" s="137" t="s">
        <v>144</v>
      </c>
      <c r="D26" s="137"/>
      <c r="E26" s="135">
        <v>151</v>
      </c>
      <c r="F26" s="444">
        <v>196322.53</v>
      </c>
      <c r="G26" s="445"/>
      <c r="H26" s="444">
        <v>207229.34</v>
      </c>
      <c r="I26" s="455"/>
      <c r="J26" s="17"/>
    </row>
    <row r="27" spans="1:10">
      <c r="A27" s="126"/>
      <c r="B27" s="136" t="s">
        <v>134</v>
      </c>
      <c r="C27" s="137" t="s">
        <v>145</v>
      </c>
      <c r="D27" s="137"/>
      <c r="E27" s="135">
        <v>152</v>
      </c>
      <c r="F27" s="446">
        <v>49787.12</v>
      </c>
      <c r="G27" s="447"/>
      <c r="H27" s="446">
        <v>138134.75</v>
      </c>
      <c r="I27" s="456"/>
      <c r="J27" s="17"/>
    </row>
    <row r="28" spans="1:10">
      <c r="A28" s="126"/>
      <c r="B28" s="136" t="s">
        <v>136</v>
      </c>
      <c r="C28" s="137" t="s">
        <v>146</v>
      </c>
      <c r="D28" s="137"/>
      <c r="E28" s="135">
        <v>154</v>
      </c>
      <c r="F28" s="446">
        <v>4124384.18</v>
      </c>
      <c r="G28" s="447"/>
      <c r="H28" s="446">
        <v>4395680.24</v>
      </c>
      <c r="I28" s="456"/>
      <c r="J28" s="17"/>
    </row>
    <row r="29" spans="1:10">
      <c r="A29" s="126"/>
      <c r="B29" s="136" t="s">
        <v>147</v>
      </c>
      <c r="C29" s="137" t="s">
        <v>148</v>
      </c>
      <c r="D29" s="137"/>
      <c r="E29" s="135">
        <v>156</v>
      </c>
      <c r="F29" s="446">
        <v>4193757.86</v>
      </c>
      <c r="G29" s="447"/>
      <c r="H29" s="446">
        <v>4260206.07</v>
      </c>
      <c r="I29" s="456"/>
      <c r="J29" s="17"/>
    </row>
    <row r="30" spans="1:10" ht="10.15" customHeight="1">
      <c r="A30" s="126"/>
      <c r="B30" s="136"/>
      <c r="C30" s="137"/>
      <c r="D30" s="137"/>
      <c r="E30" s="135"/>
      <c r="F30" s="446"/>
      <c r="G30" s="447"/>
      <c r="H30" s="446"/>
      <c r="I30" s="456"/>
      <c r="J30" s="17"/>
    </row>
    <row r="31" spans="1:10">
      <c r="A31" s="133" t="s">
        <v>149</v>
      </c>
      <c r="B31" s="134" t="s">
        <v>150</v>
      </c>
      <c r="C31" s="127"/>
      <c r="D31" s="127"/>
      <c r="E31" s="135">
        <v>16</v>
      </c>
      <c r="F31" s="379">
        <v>0</v>
      </c>
      <c r="G31" s="394"/>
      <c r="H31" s="379">
        <v>0</v>
      </c>
      <c r="I31" s="380"/>
      <c r="J31" s="17"/>
    </row>
    <row r="32" spans="1:10" ht="10.15" customHeight="1">
      <c r="A32" s="126"/>
      <c r="B32" s="127"/>
      <c r="C32" s="134"/>
      <c r="D32" s="134"/>
      <c r="E32" s="135"/>
      <c r="F32" s="444"/>
      <c r="G32" s="445"/>
      <c r="H32" s="444"/>
      <c r="I32" s="455"/>
      <c r="J32" s="17"/>
    </row>
    <row r="33" spans="1:10">
      <c r="A33" s="138" t="s">
        <v>151</v>
      </c>
      <c r="B33" s="138"/>
      <c r="C33" s="138"/>
      <c r="D33" s="138"/>
      <c r="E33" s="135" t="s">
        <v>152</v>
      </c>
      <c r="F33" s="448">
        <f>F35+F44+F53</f>
        <v>9337158.0199999996</v>
      </c>
      <c r="G33" s="449"/>
      <c r="H33" s="448">
        <f>H35+H44+H53</f>
        <v>9672971.4800000004</v>
      </c>
      <c r="I33" s="457"/>
      <c r="J33" s="17"/>
    </row>
    <row r="34" spans="1:10" ht="10.15" customHeight="1">
      <c r="A34" s="138"/>
      <c r="B34" s="138"/>
      <c r="C34" s="138"/>
      <c r="D34" s="138"/>
      <c r="E34" s="135"/>
      <c r="F34" s="450"/>
      <c r="G34" s="451"/>
      <c r="H34" s="450"/>
      <c r="I34" s="458"/>
      <c r="J34" s="17"/>
    </row>
    <row r="35" spans="1:10">
      <c r="A35" s="133" t="s">
        <v>153</v>
      </c>
      <c r="B35" s="134" t="s">
        <v>154</v>
      </c>
      <c r="C35" s="127"/>
      <c r="D35" s="127"/>
      <c r="E35" s="135">
        <v>17</v>
      </c>
      <c r="F35" s="379">
        <f>SUM(F36:F42)</f>
        <v>5559864.3500000006</v>
      </c>
      <c r="G35" s="394"/>
      <c r="H35" s="379">
        <f>SUM(H36:H42)</f>
        <v>5694192.3799999999</v>
      </c>
      <c r="I35" s="380"/>
      <c r="J35" s="17"/>
    </row>
    <row r="36" spans="1:10">
      <c r="A36" s="126"/>
      <c r="B36" s="136" t="s">
        <v>132</v>
      </c>
      <c r="C36" s="137" t="s">
        <v>155</v>
      </c>
      <c r="D36" s="137"/>
      <c r="E36" s="135" t="s">
        <v>156</v>
      </c>
      <c r="F36" s="444">
        <v>5280712.1900000004</v>
      </c>
      <c r="G36" s="445"/>
      <c r="H36" s="444">
        <v>5386997.0999999996</v>
      </c>
      <c r="I36" s="455"/>
      <c r="J36" s="17"/>
    </row>
    <row r="37" spans="1:10">
      <c r="A37" s="126"/>
      <c r="B37" s="136" t="s">
        <v>134</v>
      </c>
      <c r="C37" s="137" t="s">
        <v>157</v>
      </c>
      <c r="D37" s="137"/>
      <c r="E37" s="135">
        <v>1714</v>
      </c>
      <c r="F37" s="446">
        <v>279152.15999999997</v>
      </c>
      <c r="G37" s="447"/>
      <c r="H37" s="446">
        <v>307195.28000000003</v>
      </c>
      <c r="I37" s="456"/>
      <c r="J37" s="17"/>
    </row>
    <row r="38" spans="1:10">
      <c r="A38" s="126"/>
      <c r="B38" s="136" t="s">
        <v>136</v>
      </c>
      <c r="C38" s="137" t="s">
        <v>158</v>
      </c>
      <c r="D38" s="137"/>
      <c r="E38" s="135">
        <v>172</v>
      </c>
      <c r="F38" s="446">
        <v>0</v>
      </c>
      <c r="G38" s="447"/>
      <c r="H38" s="446">
        <v>0</v>
      </c>
      <c r="I38" s="456"/>
      <c r="J38" s="17"/>
    </row>
    <row r="39" spans="1:10">
      <c r="A39" s="126"/>
      <c r="B39" s="136" t="s">
        <v>147</v>
      </c>
      <c r="C39" s="137" t="s">
        <v>159</v>
      </c>
      <c r="D39" s="137"/>
      <c r="E39" s="135">
        <v>174</v>
      </c>
      <c r="F39" s="446">
        <v>0</v>
      </c>
      <c r="G39" s="447"/>
      <c r="H39" s="446">
        <v>0</v>
      </c>
      <c r="I39" s="456"/>
      <c r="J39" s="17"/>
    </row>
    <row r="40" spans="1:10">
      <c r="A40" s="126"/>
      <c r="B40" s="136" t="s">
        <v>160</v>
      </c>
      <c r="C40" s="137" t="s">
        <v>161</v>
      </c>
      <c r="D40" s="137"/>
      <c r="E40" s="135">
        <v>176</v>
      </c>
      <c r="F40" s="446">
        <v>0</v>
      </c>
      <c r="G40" s="447"/>
      <c r="H40" s="446">
        <v>0</v>
      </c>
      <c r="I40" s="456"/>
      <c r="J40" s="17"/>
    </row>
    <row r="41" spans="1:10">
      <c r="A41" s="126"/>
      <c r="B41" s="136" t="s">
        <v>162</v>
      </c>
      <c r="C41" s="137" t="s">
        <v>163</v>
      </c>
      <c r="D41" s="137"/>
      <c r="E41" s="135">
        <v>177</v>
      </c>
      <c r="F41" s="446">
        <v>0</v>
      </c>
      <c r="G41" s="447"/>
      <c r="H41" s="446">
        <v>0</v>
      </c>
      <c r="I41" s="456"/>
      <c r="J41" s="17"/>
    </row>
    <row r="42" spans="1:10">
      <c r="A42" s="126"/>
      <c r="B42" s="136" t="s">
        <v>164</v>
      </c>
      <c r="C42" s="137" t="s">
        <v>165</v>
      </c>
      <c r="D42" s="137"/>
      <c r="E42" s="135">
        <v>178</v>
      </c>
      <c r="F42" s="446">
        <v>0</v>
      </c>
      <c r="G42" s="447"/>
      <c r="H42" s="446">
        <v>0</v>
      </c>
      <c r="I42" s="456"/>
      <c r="J42" s="17"/>
    </row>
    <row r="43" spans="1:10" ht="10.15" customHeight="1">
      <c r="A43" s="126"/>
      <c r="B43" s="136"/>
      <c r="C43" s="137"/>
      <c r="D43" s="137"/>
      <c r="E43" s="135"/>
      <c r="F43" s="446"/>
      <c r="G43" s="447"/>
      <c r="H43" s="446"/>
      <c r="I43" s="456"/>
      <c r="J43" s="17"/>
    </row>
    <row r="44" spans="1:10">
      <c r="A44" s="133" t="s">
        <v>166</v>
      </c>
      <c r="B44" s="134" t="s">
        <v>167</v>
      </c>
      <c r="C44" s="127"/>
      <c r="D44" s="127"/>
      <c r="E44" s="139" t="s">
        <v>168</v>
      </c>
      <c r="F44" s="379">
        <f>F45+SUM(F49:F51)</f>
        <v>3773615.42</v>
      </c>
      <c r="G44" s="394"/>
      <c r="H44" s="379">
        <f>H45+SUM(H49:H51)</f>
        <v>3951253.7700000005</v>
      </c>
      <c r="I44" s="380"/>
      <c r="J44" s="17"/>
    </row>
    <row r="45" spans="1:10">
      <c r="A45" s="126"/>
      <c r="B45" s="136" t="s">
        <v>132</v>
      </c>
      <c r="C45" s="137" t="s">
        <v>169</v>
      </c>
      <c r="D45" s="137"/>
      <c r="E45" s="139">
        <v>43</v>
      </c>
      <c r="F45" s="444">
        <f>SUM(F46:F48)</f>
        <v>754868.21</v>
      </c>
      <c r="G45" s="445"/>
      <c r="H45" s="444">
        <f>SUM(H46:H48)</f>
        <v>903644.24</v>
      </c>
      <c r="I45" s="455"/>
      <c r="J45" s="17"/>
    </row>
    <row r="46" spans="1:10">
      <c r="A46" s="126"/>
      <c r="B46" s="136"/>
      <c r="C46" s="137" t="s">
        <v>170</v>
      </c>
      <c r="D46" s="137"/>
      <c r="E46" s="135">
        <v>435</v>
      </c>
      <c r="F46" s="446">
        <v>734816.12</v>
      </c>
      <c r="G46" s="447"/>
      <c r="H46" s="446">
        <v>882248.26</v>
      </c>
      <c r="I46" s="456"/>
      <c r="J46" s="17"/>
    </row>
    <row r="47" spans="1:10">
      <c r="A47" s="126"/>
      <c r="B47" s="136"/>
      <c r="C47" s="137" t="s">
        <v>171</v>
      </c>
      <c r="D47" s="137"/>
      <c r="E47" s="135">
        <v>436</v>
      </c>
      <c r="F47" s="446">
        <v>20052.09</v>
      </c>
      <c r="G47" s="447"/>
      <c r="H47" s="446">
        <v>21395.98</v>
      </c>
      <c r="I47" s="456"/>
      <c r="J47" s="17"/>
    </row>
    <row r="48" spans="1:10">
      <c r="A48" s="126"/>
      <c r="B48" s="136"/>
      <c r="C48" s="137" t="s">
        <v>172</v>
      </c>
      <c r="D48" s="137"/>
      <c r="E48" s="135">
        <v>433</v>
      </c>
      <c r="F48" s="446">
        <v>0</v>
      </c>
      <c r="G48" s="447"/>
      <c r="H48" s="446">
        <v>0</v>
      </c>
      <c r="I48" s="456"/>
      <c r="J48" s="17"/>
    </row>
    <row r="49" spans="1:10">
      <c r="A49" s="126"/>
      <c r="B49" s="136" t="s">
        <v>134</v>
      </c>
      <c r="C49" s="137" t="s">
        <v>173</v>
      </c>
      <c r="D49" s="137"/>
      <c r="E49" s="135">
        <v>44</v>
      </c>
      <c r="F49" s="446">
        <v>834114.53</v>
      </c>
      <c r="G49" s="447"/>
      <c r="H49" s="446">
        <v>547327.98</v>
      </c>
      <c r="I49" s="456"/>
      <c r="J49" s="17"/>
    </row>
    <row r="50" spans="1:10">
      <c r="A50" s="126"/>
      <c r="B50" s="136" t="s">
        <v>136</v>
      </c>
      <c r="C50" s="137" t="s">
        <v>174</v>
      </c>
      <c r="D50" s="137"/>
      <c r="E50" s="135">
        <v>45</v>
      </c>
      <c r="F50" s="446">
        <v>331508.42</v>
      </c>
      <c r="G50" s="447"/>
      <c r="H50" s="446">
        <v>1119098</v>
      </c>
      <c r="I50" s="456"/>
      <c r="J50" s="17"/>
    </row>
    <row r="51" spans="1:10">
      <c r="A51" s="126"/>
      <c r="B51" s="136" t="s">
        <v>147</v>
      </c>
      <c r="C51" s="137" t="s">
        <v>175</v>
      </c>
      <c r="D51" s="137"/>
      <c r="E51" s="139" t="s">
        <v>176</v>
      </c>
      <c r="F51" s="446">
        <v>1853124.26</v>
      </c>
      <c r="G51" s="447"/>
      <c r="H51" s="446">
        <v>1381183.55</v>
      </c>
      <c r="I51" s="456"/>
      <c r="J51" s="17"/>
    </row>
    <row r="52" spans="1:10" ht="10.15" customHeight="1">
      <c r="A52" s="126"/>
      <c r="B52" s="136"/>
      <c r="C52" s="137"/>
      <c r="D52" s="137"/>
      <c r="E52" s="139"/>
      <c r="F52" s="446"/>
      <c r="G52" s="447"/>
      <c r="H52" s="446"/>
      <c r="I52" s="456"/>
      <c r="J52" s="17"/>
    </row>
    <row r="53" spans="1:10">
      <c r="A53" s="133" t="s">
        <v>177</v>
      </c>
      <c r="B53" s="134" t="s">
        <v>109</v>
      </c>
      <c r="C53" s="127"/>
      <c r="D53" s="127"/>
      <c r="E53" s="135" t="s">
        <v>178</v>
      </c>
      <c r="F53" s="379">
        <v>3678.25</v>
      </c>
      <c r="G53" s="394"/>
      <c r="H53" s="379">
        <v>27525.33</v>
      </c>
      <c r="I53" s="380"/>
      <c r="J53" s="17"/>
    </row>
    <row r="54" spans="1:10" ht="10.15" customHeight="1">
      <c r="A54" s="133"/>
      <c r="B54" s="134"/>
      <c r="C54" s="127"/>
      <c r="D54" s="127"/>
      <c r="E54" s="135"/>
      <c r="F54" s="381"/>
      <c r="G54" s="399"/>
      <c r="H54" s="381"/>
      <c r="I54" s="382"/>
      <c r="J54" s="17"/>
    </row>
    <row r="55" spans="1:10">
      <c r="A55" s="133" t="s">
        <v>179</v>
      </c>
      <c r="B55" s="134" t="s">
        <v>180</v>
      </c>
      <c r="C55" s="127"/>
      <c r="D55" s="127"/>
      <c r="E55" s="135" t="s">
        <v>181</v>
      </c>
      <c r="F55" s="379">
        <v>25089.75</v>
      </c>
      <c r="G55" s="394"/>
      <c r="H55" s="379">
        <v>15686.4</v>
      </c>
      <c r="I55" s="380"/>
      <c r="J55" s="17"/>
    </row>
    <row r="56" spans="1:10">
      <c r="A56" s="126"/>
      <c r="B56" s="127"/>
      <c r="C56" s="134"/>
      <c r="D56" s="134"/>
      <c r="E56" s="135"/>
      <c r="F56" s="444"/>
      <c r="G56" s="445"/>
      <c r="H56" s="444"/>
      <c r="I56" s="455"/>
      <c r="J56" s="17"/>
    </row>
    <row r="57" spans="1:10" ht="13.5" thickBot="1">
      <c r="A57" s="126"/>
      <c r="B57" s="127"/>
      <c r="C57" s="140" t="s">
        <v>182</v>
      </c>
      <c r="D57" s="140"/>
      <c r="E57" s="141" t="s">
        <v>183</v>
      </c>
      <c r="F57" s="452">
        <f>F10+F33+F55</f>
        <v>63194786.939999998</v>
      </c>
      <c r="G57" s="453"/>
      <c r="H57" s="452">
        <f>H10+H33+H55</f>
        <v>63015465.369999997</v>
      </c>
      <c r="I57" s="459"/>
      <c r="J57" s="17"/>
    </row>
    <row r="58" spans="1:10">
      <c r="A58" s="126"/>
      <c r="B58" s="127"/>
      <c r="C58" s="127"/>
      <c r="D58" s="127"/>
      <c r="E58" s="127"/>
      <c r="F58" s="142"/>
      <c r="G58" s="142"/>
      <c r="H58" s="142"/>
      <c r="I58" s="142"/>
      <c r="J58" s="17"/>
    </row>
    <row r="59" spans="1:10">
      <c r="A59" s="74"/>
      <c r="B59" s="74"/>
      <c r="C59" s="74"/>
      <c r="D59" s="74"/>
      <c r="E59" s="74"/>
      <c r="F59" s="74"/>
      <c r="G59" s="74"/>
      <c r="H59" s="74"/>
      <c r="I59" s="74"/>
    </row>
  </sheetData>
  <mergeCells count="108">
    <mergeCell ref="H47:I47"/>
    <mergeCell ref="H48:I48"/>
    <mergeCell ref="H49:I49"/>
    <mergeCell ref="H50:I50"/>
    <mergeCell ref="H57:I57"/>
    <mergeCell ref="H51:I51"/>
    <mergeCell ref="H52:I52"/>
    <mergeCell ref="H53:I53"/>
    <mergeCell ref="H54:I54"/>
    <mergeCell ref="H55:I55"/>
    <mergeCell ref="H56:I56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F54:G54"/>
    <mergeCell ref="F55:G55"/>
    <mergeCell ref="F56:G56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:B2"/>
    <mergeCell ref="C1:C2"/>
    <mergeCell ref="A3:E3"/>
    <mergeCell ref="E6:E8"/>
    <mergeCell ref="G1:H1"/>
    <mergeCell ref="G2:H2"/>
    <mergeCell ref="G3:H3"/>
    <mergeCell ref="D1:F2"/>
    <mergeCell ref="H6:I8"/>
    <mergeCell ref="F6:G8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6"/>
  <dimension ref="A1:I66"/>
  <sheetViews>
    <sheetView topLeftCell="A28" zoomScaleNormal="100" workbookViewId="0">
      <selection activeCell="H19" sqref="H19:I19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9" ht="13.15" customHeight="1">
      <c r="A1" s="291" t="str">
        <f>Coordonnées!A1</f>
        <v>Synthèse des Comptes</v>
      </c>
      <c r="B1" s="292"/>
      <c r="C1" s="288" t="str">
        <f>Coordonnées!D1</f>
        <v>Administration communale de</v>
      </c>
      <c r="D1" s="292" t="str">
        <f>Coordonnées!J1</f>
        <v>WAIMES</v>
      </c>
      <c r="E1" s="292"/>
      <c r="F1" s="292"/>
      <c r="G1" s="288" t="str">
        <f>Coordonnées!P1</f>
        <v>Code INS</v>
      </c>
      <c r="H1" s="408"/>
      <c r="I1" s="197">
        <f>Coordonnées!R1</f>
        <v>63080</v>
      </c>
    </row>
    <row r="2" spans="1:9">
      <c r="A2" s="293"/>
      <c r="B2" s="294"/>
      <c r="C2" s="289"/>
      <c r="D2" s="294"/>
      <c r="E2" s="294"/>
      <c r="F2" s="294"/>
      <c r="G2" s="289" t="str">
        <f>Coordonnées!P2</f>
        <v>Exercice:</v>
      </c>
      <c r="H2" s="409"/>
      <c r="I2" s="198">
        <f>Coordonnées!R2</f>
        <v>2022</v>
      </c>
    </row>
    <row r="3" spans="1:9">
      <c r="A3" s="404" t="str">
        <f>Coordonnées!A3</f>
        <v>Modèle officiel généré par l'application eComptes © SPW Intérieur et Action Sociale</v>
      </c>
      <c r="B3" s="404"/>
      <c r="C3" s="404"/>
      <c r="D3" s="404"/>
      <c r="E3" s="404"/>
      <c r="F3" s="196"/>
      <c r="G3" s="431" t="str">
        <f>Coordonnées!P3</f>
        <v>Version:</v>
      </c>
      <c r="H3" s="432"/>
      <c r="I3" s="187">
        <f>Coordonnées!R3</f>
        <v>1</v>
      </c>
    </row>
    <row r="4" spans="1:9" ht="13.5" thickBot="1"/>
    <row r="5" spans="1:9">
      <c r="A5" s="106"/>
      <c r="B5" s="107"/>
      <c r="C5" s="106"/>
      <c r="D5" s="108"/>
      <c r="E5" s="460" t="s">
        <v>42</v>
      </c>
      <c r="F5" s="463">
        <f>I2</f>
        <v>2022</v>
      </c>
      <c r="G5" s="464"/>
      <c r="H5" s="463">
        <f>F5-1</f>
        <v>2021</v>
      </c>
      <c r="I5" s="469"/>
    </row>
    <row r="6" spans="1:9">
      <c r="A6" s="109"/>
      <c r="B6" s="110"/>
      <c r="C6" s="107" t="s">
        <v>184</v>
      </c>
      <c r="D6" s="111"/>
      <c r="E6" s="461"/>
      <c r="F6" s="465"/>
      <c r="G6" s="466"/>
      <c r="H6" s="465"/>
      <c r="I6" s="470"/>
    </row>
    <row r="7" spans="1:9" ht="10.15" customHeight="1" thickBot="1">
      <c r="A7" s="109"/>
      <c r="B7" s="110"/>
      <c r="C7" s="111"/>
      <c r="D7" s="111"/>
      <c r="E7" s="462"/>
      <c r="F7" s="467"/>
      <c r="G7" s="468"/>
      <c r="H7" s="467"/>
      <c r="I7" s="471"/>
    </row>
    <row r="8" spans="1:9">
      <c r="A8" s="112" t="s">
        <v>185</v>
      </c>
      <c r="B8" s="113" t="s">
        <v>186</v>
      </c>
      <c r="C8" s="111"/>
      <c r="D8" s="111"/>
      <c r="E8" s="114" t="s">
        <v>187</v>
      </c>
      <c r="F8" s="474"/>
      <c r="G8" s="475"/>
      <c r="H8" s="474"/>
      <c r="I8" s="502"/>
    </row>
    <row r="9" spans="1:9">
      <c r="A9" s="109"/>
      <c r="B9" s="109" t="s">
        <v>51</v>
      </c>
      <c r="C9" s="115" t="s">
        <v>188</v>
      </c>
      <c r="D9" s="115"/>
      <c r="E9" s="116">
        <v>60</v>
      </c>
      <c r="F9" s="476">
        <v>740599.2</v>
      </c>
      <c r="G9" s="477"/>
      <c r="H9" s="476">
        <v>570100.62</v>
      </c>
      <c r="I9" s="503"/>
    </row>
    <row r="10" spans="1:9">
      <c r="A10" s="109"/>
      <c r="B10" s="109" t="s">
        <v>53</v>
      </c>
      <c r="C10" s="115" t="s">
        <v>189</v>
      </c>
      <c r="D10" s="115"/>
      <c r="E10" s="116">
        <v>61</v>
      </c>
      <c r="F10" s="476">
        <v>1403693.17</v>
      </c>
      <c r="G10" s="477"/>
      <c r="H10" s="476">
        <v>1363929.47</v>
      </c>
      <c r="I10" s="503"/>
    </row>
    <row r="11" spans="1:9">
      <c r="A11" s="109"/>
      <c r="B11" s="109" t="s">
        <v>55</v>
      </c>
      <c r="C11" s="115" t="s">
        <v>190</v>
      </c>
      <c r="D11" s="115"/>
      <c r="E11" s="117">
        <v>62</v>
      </c>
      <c r="F11" s="476">
        <v>5062244.6500000004</v>
      </c>
      <c r="G11" s="477"/>
      <c r="H11" s="476">
        <v>4615157.0599999996</v>
      </c>
      <c r="I11" s="503"/>
    </row>
    <row r="12" spans="1:9">
      <c r="A12" s="109"/>
      <c r="B12" s="109" t="s">
        <v>57</v>
      </c>
      <c r="C12" s="115" t="s">
        <v>191</v>
      </c>
      <c r="D12" s="115"/>
      <c r="E12" s="117">
        <v>63</v>
      </c>
      <c r="F12" s="476">
        <v>3345792.09</v>
      </c>
      <c r="G12" s="477"/>
      <c r="H12" s="476">
        <v>2852972.36</v>
      </c>
      <c r="I12" s="503"/>
    </row>
    <row r="13" spans="1:9">
      <c r="A13" s="109"/>
      <c r="B13" s="109" t="s">
        <v>59</v>
      </c>
      <c r="C13" s="115" t="s">
        <v>192</v>
      </c>
      <c r="D13" s="115"/>
      <c r="E13" s="116">
        <v>64</v>
      </c>
      <c r="F13" s="476">
        <v>799238.7</v>
      </c>
      <c r="G13" s="477"/>
      <c r="H13" s="476">
        <v>801679.96</v>
      </c>
      <c r="I13" s="503"/>
    </row>
    <row r="14" spans="1:9">
      <c r="A14" s="109"/>
      <c r="B14" s="109" t="s">
        <v>61</v>
      </c>
      <c r="C14" s="115" t="s">
        <v>193</v>
      </c>
      <c r="D14" s="115"/>
      <c r="E14" s="116">
        <v>65</v>
      </c>
      <c r="F14" s="476">
        <f>SUM(F15:F17)</f>
        <v>103079.89</v>
      </c>
      <c r="G14" s="477"/>
      <c r="H14" s="476">
        <f>SUM(H15:H17)</f>
        <v>113796.58</v>
      </c>
      <c r="I14" s="503"/>
    </row>
    <row r="15" spans="1:9">
      <c r="A15" s="109"/>
      <c r="B15" s="109" t="s">
        <v>187</v>
      </c>
      <c r="C15" s="115" t="s">
        <v>194</v>
      </c>
      <c r="D15" s="115"/>
      <c r="E15" s="116" t="s">
        <v>195</v>
      </c>
      <c r="F15" s="476">
        <v>102028.28</v>
      </c>
      <c r="G15" s="477"/>
      <c r="H15" s="476">
        <v>111065.61</v>
      </c>
      <c r="I15" s="503"/>
    </row>
    <row r="16" spans="1:9">
      <c r="A16" s="109"/>
      <c r="B16" s="109"/>
      <c r="C16" s="115" t="s">
        <v>196</v>
      </c>
      <c r="D16" s="115"/>
      <c r="E16" s="116">
        <v>657</v>
      </c>
      <c r="F16" s="478">
        <v>0</v>
      </c>
      <c r="G16" s="479"/>
      <c r="H16" s="478">
        <v>0</v>
      </c>
      <c r="I16" s="504"/>
    </row>
    <row r="17" spans="1:9">
      <c r="A17" s="109"/>
      <c r="B17" s="109"/>
      <c r="C17" s="115" t="s">
        <v>197</v>
      </c>
      <c r="D17" s="115"/>
      <c r="E17" s="116">
        <v>658</v>
      </c>
      <c r="F17" s="476">
        <v>1051.6099999999999</v>
      </c>
      <c r="G17" s="477"/>
      <c r="H17" s="476">
        <v>2730.97</v>
      </c>
      <c r="I17" s="503"/>
    </row>
    <row r="18" spans="1:9" ht="10.15" customHeight="1">
      <c r="A18" s="109"/>
      <c r="B18" s="110"/>
      <c r="C18" s="115"/>
      <c r="D18" s="115"/>
      <c r="E18" s="116"/>
      <c r="F18" s="476"/>
      <c r="G18" s="477"/>
      <c r="H18" s="476"/>
      <c r="I18" s="503"/>
    </row>
    <row r="19" spans="1:9">
      <c r="A19" s="112" t="s">
        <v>198</v>
      </c>
      <c r="B19" s="113" t="s">
        <v>199</v>
      </c>
      <c r="C19" s="111"/>
      <c r="D19" s="111"/>
      <c r="E19" s="116" t="s">
        <v>200</v>
      </c>
      <c r="F19" s="379">
        <f>SUM(F9:F14)</f>
        <v>11454647.699999999</v>
      </c>
      <c r="G19" s="480"/>
      <c r="H19" s="379">
        <f>SUM(H9:H14)</f>
        <v>10317636.049999999</v>
      </c>
      <c r="I19" s="380"/>
    </row>
    <row r="20" spans="1:9" ht="10.15" customHeight="1">
      <c r="A20" s="109"/>
      <c r="B20" s="110"/>
      <c r="C20" s="115"/>
      <c r="D20" s="115"/>
      <c r="E20" s="116"/>
      <c r="F20" s="481"/>
      <c r="G20" s="482"/>
      <c r="H20" s="481"/>
      <c r="I20" s="505"/>
    </row>
    <row r="21" spans="1:9">
      <c r="A21" s="112" t="s">
        <v>73</v>
      </c>
      <c r="B21" s="118" t="s">
        <v>201</v>
      </c>
      <c r="C21" s="119"/>
      <c r="D21" s="119"/>
      <c r="E21" s="116" t="s">
        <v>187</v>
      </c>
      <c r="F21" s="483">
        <f>IF(Charges!F19&lt;Produits!F19,Produits!F19-Charges!F19,0)</f>
        <v>215118.88000000082</v>
      </c>
      <c r="G21" s="484"/>
      <c r="H21" s="483">
        <f>IF(Charges!H19&lt;Produits!H19,Produits!H19-Charges!H19,0)</f>
        <v>579132.03999999911</v>
      </c>
      <c r="I21" s="506"/>
    </row>
    <row r="22" spans="1:9" ht="10.15" customHeight="1">
      <c r="A22" s="112"/>
      <c r="B22" s="118"/>
      <c r="C22" s="119"/>
      <c r="D22" s="119"/>
      <c r="E22" s="116"/>
      <c r="F22" s="485"/>
      <c r="G22" s="486"/>
      <c r="H22" s="485"/>
      <c r="I22" s="507"/>
    </row>
    <row r="23" spans="1:9">
      <c r="A23" s="112" t="s">
        <v>79</v>
      </c>
      <c r="B23" s="472" t="s">
        <v>291</v>
      </c>
      <c r="C23" s="472"/>
      <c r="D23" s="473"/>
      <c r="E23" s="117" t="s">
        <v>202</v>
      </c>
      <c r="F23" s="478"/>
      <c r="G23" s="479"/>
      <c r="H23" s="478"/>
      <c r="I23" s="504"/>
    </row>
    <row r="24" spans="1:9">
      <c r="A24" s="109"/>
      <c r="B24" s="472"/>
      <c r="C24" s="472"/>
      <c r="D24" s="473"/>
      <c r="E24" s="116"/>
      <c r="F24" s="478"/>
      <c r="G24" s="479"/>
      <c r="H24" s="478"/>
      <c r="I24" s="504"/>
    </row>
    <row r="25" spans="1:9">
      <c r="A25" s="109"/>
      <c r="B25" s="109" t="s">
        <v>51</v>
      </c>
      <c r="C25" s="115" t="s">
        <v>203</v>
      </c>
      <c r="D25" s="115"/>
      <c r="E25" s="116">
        <v>660</v>
      </c>
      <c r="F25" s="476">
        <v>1636992.91</v>
      </c>
      <c r="G25" s="477"/>
      <c r="H25" s="476">
        <v>2103240.2999999998</v>
      </c>
      <c r="I25" s="503"/>
    </row>
    <row r="26" spans="1:9">
      <c r="A26" s="109"/>
      <c r="B26" s="109" t="s">
        <v>53</v>
      </c>
      <c r="C26" s="115" t="s">
        <v>204</v>
      </c>
      <c r="D26" s="115"/>
      <c r="E26" s="116">
        <v>661</v>
      </c>
      <c r="F26" s="476">
        <v>0</v>
      </c>
      <c r="G26" s="477"/>
      <c r="H26" s="476">
        <v>0</v>
      </c>
      <c r="I26" s="503"/>
    </row>
    <row r="27" spans="1:9">
      <c r="A27" s="109"/>
      <c r="B27" s="109" t="s">
        <v>55</v>
      </c>
      <c r="C27" s="115" t="s">
        <v>205</v>
      </c>
      <c r="D27" s="115"/>
      <c r="E27" s="117" t="s">
        <v>206</v>
      </c>
      <c r="F27" s="476">
        <v>0</v>
      </c>
      <c r="G27" s="477"/>
      <c r="H27" s="476">
        <v>0</v>
      </c>
      <c r="I27" s="503"/>
    </row>
    <row r="28" spans="1:9">
      <c r="A28" s="109"/>
      <c r="B28" s="109" t="s">
        <v>57</v>
      </c>
      <c r="C28" s="115" t="s">
        <v>207</v>
      </c>
      <c r="D28" s="115"/>
      <c r="E28" s="116"/>
      <c r="F28" s="478"/>
      <c r="G28" s="479"/>
      <c r="H28" s="478"/>
      <c r="I28" s="504"/>
    </row>
    <row r="29" spans="1:9">
      <c r="A29" s="109"/>
      <c r="B29" s="109"/>
      <c r="C29" s="115" t="s">
        <v>208</v>
      </c>
      <c r="D29" s="115"/>
      <c r="E29" s="116">
        <v>665</v>
      </c>
      <c r="F29" s="476">
        <v>27937.48</v>
      </c>
      <c r="G29" s="477"/>
      <c r="H29" s="476">
        <v>29794.51</v>
      </c>
      <c r="I29" s="503"/>
    </row>
    <row r="30" spans="1:9">
      <c r="A30" s="109"/>
      <c r="B30" s="109" t="s">
        <v>59</v>
      </c>
      <c r="C30" s="115" t="s">
        <v>209</v>
      </c>
      <c r="D30" s="115"/>
      <c r="E30" s="116">
        <v>666</v>
      </c>
      <c r="F30" s="476">
        <v>0</v>
      </c>
      <c r="G30" s="477"/>
      <c r="H30" s="476">
        <v>0</v>
      </c>
      <c r="I30" s="503"/>
    </row>
    <row r="31" spans="1:9">
      <c r="A31" s="109"/>
      <c r="B31" s="109" t="s">
        <v>61</v>
      </c>
      <c r="C31" s="115" t="s">
        <v>210</v>
      </c>
      <c r="D31" s="115"/>
      <c r="E31" s="116" t="s">
        <v>187</v>
      </c>
      <c r="F31" s="478"/>
      <c r="G31" s="479"/>
      <c r="H31" s="478"/>
      <c r="I31" s="504"/>
    </row>
    <row r="32" spans="1:9">
      <c r="A32" s="109"/>
      <c r="B32" s="109"/>
      <c r="C32" s="115" t="s">
        <v>211</v>
      </c>
      <c r="D32" s="115"/>
      <c r="E32" s="116">
        <v>667</v>
      </c>
      <c r="F32" s="476">
        <v>44731.05</v>
      </c>
      <c r="G32" s="477"/>
      <c r="H32" s="476">
        <v>49578.34</v>
      </c>
      <c r="I32" s="503"/>
    </row>
    <row r="33" spans="1:9" ht="10.15" customHeight="1">
      <c r="A33" s="109"/>
      <c r="B33" s="110"/>
      <c r="C33" s="115"/>
      <c r="D33" s="115"/>
      <c r="E33" s="116"/>
      <c r="F33" s="476"/>
      <c r="G33" s="477"/>
      <c r="H33" s="476"/>
      <c r="I33" s="503"/>
    </row>
    <row r="34" spans="1:9">
      <c r="A34" s="112" t="s">
        <v>84</v>
      </c>
      <c r="B34" s="113" t="s">
        <v>212</v>
      </c>
      <c r="C34" s="111"/>
      <c r="D34" s="111"/>
      <c r="E34" s="116">
        <v>66</v>
      </c>
      <c r="F34" s="379">
        <f>SUM(F25:F32)</f>
        <v>1709661.44</v>
      </c>
      <c r="G34" s="480"/>
      <c r="H34" s="379">
        <f>SUM(H25:H32)</f>
        <v>2182613.1499999994</v>
      </c>
      <c r="I34" s="380"/>
    </row>
    <row r="35" spans="1:9" ht="10.15" customHeight="1">
      <c r="A35" s="112"/>
      <c r="B35" s="113"/>
      <c r="C35" s="111"/>
      <c r="D35" s="111"/>
      <c r="E35" s="116"/>
      <c r="F35" s="487"/>
      <c r="G35" s="488"/>
      <c r="H35" s="487"/>
      <c r="I35" s="508"/>
    </row>
    <row r="36" spans="1:9">
      <c r="A36" s="112" t="s">
        <v>213</v>
      </c>
      <c r="B36" s="113" t="s">
        <v>214</v>
      </c>
      <c r="C36" s="115"/>
      <c r="D36" s="115"/>
      <c r="E36" s="116" t="s">
        <v>215</v>
      </c>
      <c r="F36" s="379">
        <f>F19+F34</f>
        <v>13164309.139999999</v>
      </c>
      <c r="G36" s="480"/>
      <c r="H36" s="379">
        <f>H19+H34</f>
        <v>12500249.199999999</v>
      </c>
      <c r="I36" s="380"/>
    </row>
    <row r="37" spans="1:9" ht="10.15" customHeight="1">
      <c r="A37" s="112"/>
      <c r="B37" s="113"/>
      <c r="C37" s="115"/>
      <c r="D37" s="115"/>
      <c r="E37" s="116"/>
      <c r="F37" s="487"/>
      <c r="G37" s="488"/>
      <c r="H37" s="487"/>
      <c r="I37" s="508"/>
    </row>
    <row r="38" spans="1:9">
      <c r="A38" s="112" t="s">
        <v>93</v>
      </c>
      <c r="B38" s="113" t="s">
        <v>216</v>
      </c>
      <c r="C38" s="115"/>
      <c r="D38" s="115"/>
      <c r="E38" s="116" t="s">
        <v>187</v>
      </c>
      <c r="F38" s="489">
        <f>IF(Charges!F36&lt;Produits!F33,Produits!F33-Charges!F36,0)</f>
        <v>932936.28000000119</v>
      </c>
      <c r="G38" s="490"/>
      <c r="H38" s="489">
        <f>IF(Charges!H36&lt;Produits!H33,Produits!H33-Charges!H36,0)</f>
        <v>497021.53999999911</v>
      </c>
      <c r="I38" s="509"/>
    </row>
    <row r="39" spans="1:9" ht="10.15" customHeight="1">
      <c r="A39" s="112"/>
      <c r="B39" s="113"/>
      <c r="C39" s="115"/>
      <c r="D39" s="115"/>
      <c r="E39" s="116"/>
      <c r="F39" s="491"/>
      <c r="G39" s="492"/>
      <c r="H39" s="491"/>
      <c r="I39" s="510"/>
    </row>
    <row r="40" spans="1:9">
      <c r="A40" s="112" t="s">
        <v>108</v>
      </c>
      <c r="B40" s="113" t="s">
        <v>217</v>
      </c>
      <c r="C40" s="115"/>
      <c r="D40" s="115"/>
      <c r="E40" s="116"/>
      <c r="F40" s="478"/>
      <c r="G40" s="479"/>
      <c r="H40" s="478"/>
      <c r="I40" s="504"/>
    </row>
    <row r="41" spans="1:9">
      <c r="A41" s="112"/>
      <c r="B41" s="109" t="s">
        <v>51</v>
      </c>
      <c r="C41" s="115" t="s">
        <v>218</v>
      </c>
      <c r="D41" s="115"/>
      <c r="E41" s="116">
        <v>671</v>
      </c>
      <c r="F41" s="476">
        <v>36883.75</v>
      </c>
      <c r="G41" s="477"/>
      <c r="H41" s="476">
        <v>73114.05</v>
      </c>
      <c r="I41" s="503"/>
    </row>
    <row r="42" spans="1:9">
      <c r="A42" s="112"/>
      <c r="B42" s="109" t="s">
        <v>53</v>
      </c>
      <c r="C42" s="115" t="s">
        <v>219</v>
      </c>
      <c r="D42" s="115"/>
      <c r="E42" s="116">
        <v>672</v>
      </c>
      <c r="F42" s="476">
        <v>984.05</v>
      </c>
      <c r="G42" s="477"/>
      <c r="H42" s="476">
        <v>36128.11</v>
      </c>
      <c r="I42" s="503"/>
    </row>
    <row r="43" spans="1:9">
      <c r="A43" s="112"/>
      <c r="B43" s="109" t="s">
        <v>55</v>
      </c>
      <c r="C43" s="115" t="s">
        <v>220</v>
      </c>
      <c r="D43" s="115"/>
      <c r="E43" s="116">
        <v>673</v>
      </c>
      <c r="F43" s="476">
        <v>0</v>
      </c>
      <c r="G43" s="477"/>
      <c r="H43" s="476">
        <v>6762.42</v>
      </c>
      <c r="I43" s="503"/>
    </row>
    <row r="44" spans="1:9" s="27" customFormat="1" ht="18.600000000000001" customHeight="1">
      <c r="A44" s="120"/>
      <c r="B44" s="121"/>
      <c r="C44" s="119" t="s">
        <v>221</v>
      </c>
      <c r="D44" s="122"/>
      <c r="E44" s="123">
        <v>67</v>
      </c>
      <c r="F44" s="493">
        <f>SUM(F41:F43)</f>
        <v>37867.800000000003</v>
      </c>
      <c r="G44" s="494"/>
      <c r="H44" s="493">
        <f>SUM(H41:H43)</f>
        <v>116004.58</v>
      </c>
      <c r="I44" s="513"/>
    </row>
    <row r="45" spans="1:9" ht="10.15" customHeight="1">
      <c r="A45" s="112"/>
      <c r="B45" s="124"/>
      <c r="C45" s="119"/>
      <c r="D45" s="119"/>
      <c r="E45" s="116"/>
      <c r="F45" s="381"/>
      <c r="G45" s="495"/>
      <c r="H45" s="381"/>
      <c r="I45" s="382"/>
    </row>
    <row r="46" spans="1:9">
      <c r="A46" s="112" t="s">
        <v>111</v>
      </c>
      <c r="B46" s="113" t="s">
        <v>222</v>
      </c>
      <c r="C46" s="115"/>
      <c r="D46" s="115"/>
      <c r="E46" s="116"/>
      <c r="F46" s="478"/>
      <c r="G46" s="479"/>
      <c r="H46" s="478"/>
      <c r="I46" s="504"/>
    </row>
    <row r="47" spans="1:9">
      <c r="A47" s="112"/>
      <c r="B47" s="109" t="s">
        <v>51</v>
      </c>
      <c r="C47" s="115" t="s">
        <v>223</v>
      </c>
      <c r="D47" s="115"/>
      <c r="E47" s="116">
        <v>685</v>
      </c>
      <c r="F47" s="476">
        <v>566227.66</v>
      </c>
      <c r="G47" s="477"/>
      <c r="H47" s="476">
        <v>500563.88</v>
      </c>
      <c r="I47" s="503"/>
    </row>
    <row r="48" spans="1:9">
      <c r="A48" s="112"/>
      <c r="B48" s="109" t="s">
        <v>53</v>
      </c>
      <c r="C48" s="115" t="s">
        <v>224</v>
      </c>
      <c r="D48" s="115"/>
      <c r="E48" s="116">
        <v>686</v>
      </c>
      <c r="F48" s="476">
        <v>195759.7</v>
      </c>
      <c r="G48" s="477"/>
      <c r="H48" s="476">
        <v>169373.81</v>
      </c>
      <c r="I48" s="503"/>
    </row>
    <row r="49" spans="1:9" ht="18.600000000000001" customHeight="1">
      <c r="A49" s="112"/>
      <c r="B49" s="124"/>
      <c r="C49" s="119" t="s">
        <v>225</v>
      </c>
      <c r="D49" s="119"/>
      <c r="E49" s="116">
        <v>68</v>
      </c>
      <c r="F49" s="379">
        <f>SUM(F47:F48)</f>
        <v>761987.3600000001</v>
      </c>
      <c r="G49" s="480"/>
      <c r="H49" s="379">
        <f>SUM(H47:H48)</f>
        <v>669937.68999999994</v>
      </c>
      <c r="I49" s="380"/>
    </row>
    <row r="50" spans="1:9" ht="10.15" customHeight="1">
      <c r="A50" s="112"/>
      <c r="B50" s="124"/>
      <c r="C50" s="119"/>
      <c r="D50" s="119"/>
      <c r="E50" s="116"/>
      <c r="F50" s="381"/>
      <c r="G50" s="495"/>
      <c r="H50" s="381"/>
      <c r="I50" s="382"/>
    </row>
    <row r="51" spans="1:9">
      <c r="A51" s="112" t="s">
        <v>118</v>
      </c>
      <c r="B51" s="472" t="s">
        <v>289</v>
      </c>
      <c r="C51" s="472"/>
      <c r="D51" s="473"/>
      <c r="E51" s="116"/>
      <c r="F51" s="496"/>
      <c r="G51" s="497"/>
      <c r="H51" s="496"/>
      <c r="I51" s="511"/>
    </row>
    <row r="52" spans="1:9">
      <c r="A52" s="112"/>
      <c r="B52" s="472"/>
      <c r="C52" s="472"/>
      <c r="D52" s="473"/>
      <c r="E52" s="116" t="s">
        <v>226</v>
      </c>
      <c r="F52" s="498">
        <f>F44+F49</f>
        <v>799855.16000000015</v>
      </c>
      <c r="G52" s="499"/>
      <c r="H52" s="498">
        <f>H44+H49</f>
        <v>785942.2699999999</v>
      </c>
      <c r="I52" s="512"/>
    </row>
    <row r="53" spans="1:9" ht="10.15" customHeight="1">
      <c r="A53" s="112"/>
      <c r="B53" s="113"/>
      <c r="C53" s="115"/>
      <c r="D53" s="115"/>
      <c r="E53" s="116"/>
      <c r="F53" s="487"/>
      <c r="G53" s="488"/>
      <c r="H53" s="487"/>
      <c r="I53" s="508"/>
    </row>
    <row r="54" spans="1:9">
      <c r="A54" s="112" t="s">
        <v>227</v>
      </c>
      <c r="B54" s="113" t="s">
        <v>228</v>
      </c>
      <c r="C54" s="115"/>
      <c r="D54" s="119"/>
      <c r="E54" s="116"/>
      <c r="F54" s="483">
        <f>IF(Charges!F52&lt;Produits!F51,Produits!F51-Charges!F52,0)</f>
        <v>544384.7799999998</v>
      </c>
      <c r="G54" s="484"/>
      <c r="H54" s="483">
        <f>IF(Charges!H52&lt;Produits!H51,Produits!H51-Charges!H52,0)</f>
        <v>0</v>
      </c>
      <c r="I54" s="506"/>
    </row>
    <row r="55" spans="1:9" ht="10.15" customHeight="1">
      <c r="A55" s="112"/>
      <c r="B55" s="124"/>
      <c r="C55" s="115"/>
      <c r="D55" s="119"/>
      <c r="E55" s="116"/>
      <c r="F55" s="487"/>
      <c r="G55" s="488"/>
      <c r="H55" s="487"/>
      <c r="I55" s="508"/>
    </row>
    <row r="56" spans="1:9">
      <c r="A56" s="112" t="s">
        <v>229</v>
      </c>
      <c r="B56" s="113" t="s">
        <v>230</v>
      </c>
      <c r="C56" s="115"/>
      <c r="D56" s="119"/>
      <c r="E56" s="116"/>
      <c r="F56" s="379">
        <f>F36+F52</f>
        <v>13964164.299999999</v>
      </c>
      <c r="G56" s="480"/>
      <c r="H56" s="379">
        <f>H36+H52</f>
        <v>13286191.469999999</v>
      </c>
      <c r="I56" s="380"/>
    </row>
    <row r="57" spans="1:9" ht="10.15" customHeight="1">
      <c r="A57" s="112"/>
      <c r="B57" s="124"/>
      <c r="C57" s="115"/>
      <c r="D57" s="115"/>
      <c r="E57" s="116"/>
      <c r="F57" s="487"/>
      <c r="G57" s="488"/>
      <c r="H57" s="487"/>
      <c r="I57" s="508"/>
    </row>
    <row r="58" spans="1:9">
      <c r="A58" s="112" t="s">
        <v>231</v>
      </c>
      <c r="B58" s="113" t="s">
        <v>232</v>
      </c>
      <c r="C58" s="115"/>
      <c r="D58" s="115"/>
      <c r="E58" s="116"/>
      <c r="F58" s="483">
        <f>IF(Charges!F56&lt;Produits!F55,Produits!F55-Charges!F56,0)</f>
        <v>1477321.0600000005</v>
      </c>
      <c r="G58" s="484"/>
      <c r="H58" s="483">
        <f>IF(Charges!H56&lt;Produits!H55,Produits!H55-Charges!H56,0)</f>
        <v>484180.91999999993</v>
      </c>
      <c r="I58" s="506"/>
    </row>
    <row r="59" spans="1:9" ht="10.15" customHeight="1">
      <c r="A59" s="112"/>
      <c r="B59" s="113"/>
      <c r="C59" s="115"/>
      <c r="D59" s="115"/>
      <c r="E59" s="116"/>
      <c r="F59" s="485"/>
      <c r="G59" s="486"/>
      <c r="H59" s="485"/>
      <c r="I59" s="507"/>
    </row>
    <row r="60" spans="1:9">
      <c r="A60" s="112" t="s">
        <v>233</v>
      </c>
      <c r="B60" s="113" t="s">
        <v>234</v>
      </c>
      <c r="C60" s="115"/>
      <c r="D60" s="115"/>
      <c r="E60" s="116"/>
      <c r="F60" s="478"/>
      <c r="G60" s="479"/>
      <c r="H60" s="478"/>
      <c r="I60" s="504"/>
    </row>
    <row r="61" spans="1:9">
      <c r="A61" s="112"/>
      <c r="B61" s="109" t="s">
        <v>51</v>
      </c>
      <c r="C61" s="115" t="s">
        <v>235</v>
      </c>
      <c r="D61" s="115"/>
      <c r="E61" s="116">
        <v>69201</v>
      </c>
      <c r="F61" s="476">
        <v>932936.28</v>
      </c>
      <c r="G61" s="477"/>
      <c r="H61" s="476">
        <v>497021.54</v>
      </c>
      <c r="I61" s="503"/>
    </row>
    <row r="62" spans="1:9">
      <c r="A62" s="112"/>
      <c r="B62" s="109" t="s">
        <v>53</v>
      </c>
      <c r="C62" s="115" t="s">
        <v>236</v>
      </c>
      <c r="D62" s="115"/>
      <c r="E62" s="116">
        <v>69202</v>
      </c>
      <c r="F62" s="476">
        <v>544384.78</v>
      </c>
      <c r="G62" s="477"/>
      <c r="H62" s="476">
        <v>0</v>
      </c>
      <c r="I62" s="503"/>
    </row>
    <row r="63" spans="1:9" ht="18.600000000000001" customHeight="1">
      <c r="A63" s="112"/>
      <c r="B63" s="124"/>
      <c r="C63" s="119" t="s">
        <v>237</v>
      </c>
      <c r="D63" s="119"/>
      <c r="E63" s="116">
        <v>69</v>
      </c>
      <c r="F63" s="483">
        <f>SUM(F61:F62)</f>
        <v>1477321.06</v>
      </c>
      <c r="G63" s="484"/>
      <c r="H63" s="514">
        <f>SUM(H61:H62)</f>
        <v>497021.54</v>
      </c>
      <c r="I63" s="515"/>
    </row>
    <row r="64" spans="1:9" ht="10.15" customHeight="1">
      <c r="A64" s="112"/>
      <c r="B64" s="124"/>
      <c r="C64" s="115"/>
      <c r="D64" s="115"/>
      <c r="E64" s="116"/>
      <c r="F64" s="487"/>
      <c r="G64" s="488"/>
      <c r="H64" s="487"/>
      <c r="I64" s="508"/>
    </row>
    <row r="65" spans="1:9" ht="13.5" thickBot="1">
      <c r="A65" s="112" t="s">
        <v>238</v>
      </c>
      <c r="B65" s="113" t="s">
        <v>239</v>
      </c>
      <c r="C65" s="115"/>
      <c r="D65" s="115"/>
      <c r="E65" s="125"/>
      <c r="F65" s="500">
        <f>F56+F63</f>
        <v>15441485.359999999</v>
      </c>
      <c r="G65" s="501"/>
      <c r="H65" s="500">
        <f>H56+H63</f>
        <v>13783213.009999998</v>
      </c>
      <c r="I65" s="516"/>
    </row>
    <row r="66" spans="1:9" ht="15">
      <c r="A66" s="19"/>
      <c r="B66" s="21"/>
      <c r="C66" s="21"/>
      <c r="D66" s="21"/>
      <c r="E66" s="22"/>
      <c r="F66" s="20"/>
      <c r="G66" s="20"/>
      <c r="H66" s="20"/>
      <c r="I66" s="20"/>
    </row>
  </sheetData>
  <mergeCells count="128"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E5:E7"/>
    <mergeCell ref="G1:H1"/>
    <mergeCell ref="G2:H2"/>
    <mergeCell ref="G3:H3"/>
    <mergeCell ref="D1:F2"/>
    <mergeCell ref="F5:G7"/>
    <mergeCell ref="H5:I7"/>
    <mergeCell ref="B51:D52"/>
    <mergeCell ref="A3:E3"/>
    <mergeCell ref="A1:B2"/>
    <mergeCell ref="C1:C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9"/>
  <dimension ref="A1:J68"/>
  <sheetViews>
    <sheetView topLeftCell="A22"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0" ht="13.15" customHeight="1">
      <c r="A1" s="291" t="str">
        <f>Coordonnées!A1</f>
        <v>Synthèse des Comptes</v>
      </c>
      <c r="B1" s="292"/>
      <c r="C1" s="288" t="str">
        <f>Coordonnées!D1</f>
        <v>Administration communale de</v>
      </c>
      <c r="D1" s="292" t="str">
        <f>Coordonnées!J1</f>
        <v>WAIMES</v>
      </c>
      <c r="E1" s="292"/>
      <c r="F1" s="292"/>
      <c r="G1" s="288" t="str">
        <f>Coordonnées!P1</f>
        <v>Code INS</v>
      </c>
      <c r="H1" s="408"/>
      <c r="I1" s="197">
        <f>Coordonnées!R1</f>
        <v>63080</v>
      </c>
      <c r="J1" s="23"/>
    </row>
    <row r="2" spans="1:10">
      <c r="A2" s="293"/>
      <c r="B2" s="294"/>
      <c r="C2" s="289"/>
      <c r="D2" s="294"/>
      <c r="E2" s="294"/>
      <c r="F2" s="294"/>
      <c r="G2" s="290" t="str">
        <f>Coordonnées!P2</f>
        <v>Exercice:</v>
      </c>
      <c r="H2" s="430"/>
      <c r="I2" s="198">
        <f>Coordonnées!R2</f>
        <v>2022</v>
      </c>
      <c r="J2" s="23"/>
    </row>
    <row r="3" spans="1:10">
      <c r="A3" s="426" t="str">
        <f>Coordonnées!A3</f>
        <v>Modèle officiel généré par l'application eComptes © SPW Intérieur et Action Sociale</v>
      </c>
      <c r="B3" s="426"/>
      <c r="C3" s="426"/>
      <c r="D3" s="426"/>
      <c r="E3" s="426"/>
      <c r="F3" s="196"/>
      <c r="G3" s="431" t="str">
        <f>Coordonnées!P3</f>
        <v>Version:</v>
      </c>
      <c r="H3" s="432"/>
      <c r="I3" s="187">
        <f>Coordonnées!R3</f>
        <v>1</v>
      </c>
      <c r="J3" s="23"/>
    </row>
    <row r="4" spans="1:10" ht="13.5" thickBot="1">
      <c r="A4" s="44"/>
      <c r="B4" s="45"/>
      <c r="C4" s="46"/>
      <c r="D4" s="46"/>
      <c r="E4" s="47"/>
      <c r="F4" s="36"/>
      <c r="G4" s="36"/>
      <c r="H4" s="36"/>
      <c r="I4" s="45"/>
      <c r="J4" s="23"/>
    </row>
    <row r="5" spans="1:10">
      <c r="A5" s="86"/>
      <c r="B5" s="87"/>
      <c r="C5" s="88"/>
      <c r="D5" s="88"/>
      <c r="E5" s="521" t="s">
        <v>42</v>
      </c>
      <c r="F5" s="523">
        <f>I2</f>
        <v>2022</v>
      </c>
      <c r="G5" s="524"/>
      <c r="H5" s="529">
        <f>F5-1</f>
        <v>2021</v>
      </c>
      <c r="I5" s="530"/>
      <c r="J5" s="23"/>
    </row>
    <row r="6" spans="1:10">
      <c r="A6" s="89" t="s">
        <v>184</v>
      </c>
      <c r="B6" s="90"/>
      <c r="C6" s="90"/>
      <c r="D6" s="90"/>
      <c r="E6" s="522"/>
      <c r="F6" s="525"/>
      <c r="G6" s="526"/>
      <c r="H6" s="531"/>
      <c r="I6" s="532"/>
      <c r="J6" s="24"/>
    </row>
    <row r="7" spans="1:10" ht="11.45" customHeight="1" thickBot="1">
      <c r="A7" s="91"/>
      <c r="B7" s="92"/>
      <c r="C7" s="92"/>
      <c r="D7" s="92"/>
      <c r="E7" s="522"/>
      <c r="F7" s="527"/>
      <c r="G7" s="528"/>
      <c r="H7" s="533"/>
      <c r="I7" s="534"/>
      <c r="J7" s="24"/>
    </row>
    <row r="8" spans="1:10">
      <c r="A8" s="93" t="s">
        <v>240</v>
      </c>
      <c r="B8" s="94" t="s">
        <v>241</v>
      </c>
      <c r="C8" s="92"/>
      <c r="D8" s="92"/>
      <c r="E8" s="95" t="s">
        <v>187</v>
      </c>
      <c r="F8" s="535"/>
      <c r="G8" s="536"/>
      <c r="H8" s="556"/>
      <c r="I8" s="557"/>
      <c r="J8" s="23"/>
    </row>
    <row r="9" spans="1:10">
      <c r="A9" s="91"/>
      <c r="B9" s="96" t="s">
        <v>132</v>
      </c>
      <c r="C9" s="97" t="s">
        <v>242</v>
      </c>
      <c r="D9" s="97"/>
      <c r="E9" s="98">
        <v>70</v>
      </c>
      <c r="F9" s="537">
        <v>5558531.3300000001</v>
      </c>
      <c r="G9" s="538"/>
      <c r="H9" s="558">
        <v>5188006.78</v>
      </c>
      <c r="I9" s="559"/>
      <c r="J9" s="23"/>
    </row>
    <row r="10" spans="1:10">
      <c r="A10" s="91"/>
      <c r="B10" s="96" t="s">
        <v>134</v>
      </c>
      <c r="C10" s="97" t="s">
        <v>243</v>
      </c>
      <c r="D10" s="97"/>
      <c r="E10" s="98">
        <v>71</v>
      </c>
      <c r="F10" s="537">
        <v>2043320.53</v>
      </c>
      <c r="G10" s="538"/>
      <c r="H10" s="558">
        <v>1877409.89</v>
      </c>
      <c r="I10" s="559"/>
      <c r="J10" s="23"/>
    </row>
    <row r="11" spans="1:10">
      <c r="A11" s="91"/>
      <c r="B11" s="96" t="s">
        <v>136</v>
      </c>
      <c r="C11" s="97" t="s">
        <v>244</v>
      </c>
      <c r="D11" s="97"/>
      <c r="E11" s="99"/>
      <c r="F11" s="537"/>
      <c r="G11" s="538"/>
      <c r="H11" s="558"/>
      <c r="I11" s="559"/>
      <c r="J11" s="23"/>
    </row>
    <row r="12" spans="1:10">
      <c r="A12" s="91"/>
      <c r="B12" s="96"/>
      <c r="C12" s="97" t="s">
        <v>245</v>
      </c>
      <c r="D12" s="97"/>
      <c r="E12" s="98" t="s">
        <v>246</v>
      </c>
      <c r="F12" s="537">
        <v>3989953.66</v>
      </c>
      <c r="G12" s="538"/>
      <c r="H12" s="558">
        <v>3758167.71</v>
      </c>
      <c r="I12" s="559"/>
      <c r="J12" s="23"/>
    </row>
    <row r="13" spans="1:10">
      <c r="A13" s="91"/>
      <c r="B13" s="96" t="s">
        <v>147</v>
      </c>
      <c r="C13" s="97" t="s">
        <v>247</v>
      </c>
      <c r="D13" s="97"/>
      <c r="E13" s="98">
        <v>74</v>
      </c>
      <c r="F13" s="537">
        <v>27937.48</v>
      </c>
      <c r="G13" s="538"/>
      <c r="H13" s="558">
        <v>29794.51</v>
      </c>
      <c r="I13" s="559"/>
      <c r="J13" s="23"/>
    </row>
    <row r="14" spans="1:10">
      <c r="A14" s="91"/>
      <c r="B14" s="96" t="s">
        <v>160</v>
      </c>
      <c r="C14" s="97" t="s">
        <v>248</v>
      </c>
      <c r="D14" s="97"/>
      <c r="E14" s="98">
        <v>75</v>
      </c>
      <c r="F14" s="539">
        <f>SUM(F16:F17)</f>
        <v>50023.58</v>
      </c>
      <c r="G14" s="540"/>
      <c r="H14" s="560">
        <f>SUM(H16:H17)</f>
        <v>43389.200000000004</v>
      </c>
      <c r="I14" s="561"/>
      <c r="J14" s="23"/>
    </row>
    <row r="15" spans="1:10">
      <c r="A15" s="91"/>
      <c r="B15" s="96" t="s">
        <v>187</v>
      </c>
      <c r="C15" s="97" t="s">
        <v>249</v>
      </c>
      <c r="D15" s="97"/>
      <c r="E15" s="98"/>
      <c r="F15" s="541"/>
      <c r="G15" s="542"/>
      <c r="H15" s="562"/>
      <c r="I15" s="563"/>
      <c r="J15" s="23"/>
    </row>
    <row r="16" spans="1:10">
      <c r="A16" s="91"/>
      <c r="B16" s="96"/>
      <c r="C16" s="97" t="s">
        <v>250</v>
      </c>
      <c r="D16" s="97"/>
      <c r="E16" s="98" t="s">
        <v>251</v>
      </c>
      <c r="F16" s="537">
        <v>16829.59</v>
      </c>
      <c r="G16" s="538"/>
      <c r="H16" s="558">
        <v>15562.12</v>
      </c>
      <c r="I16" s="559"/>
      <c r="J16" s="23"/>
    </row>
    <row r="17" spans="1:10">
      <c r="A17" s="91"/>
      <c r="B17" s="96"/>
      <c r="C17" s="97" t="s">
        <v>252</v>
      </c>
      <c r="D17" s="97"/>
      <c r="E17" s="98" t="s">
        <v>253</v>
      </c>
      <c r="F17" s="537">
        <v>33193.99</v>
      </c>
      <c r="G17" s="538"/>
      <c r="H17" s="558">
        <v>27827.08</v>
      </c>
      <c r="I17" s="559"/>
      <c r="J17" s="23"/>
    </row>
    <row r="18" spans="1:10" ht="10.15" customHeight="1">
      <c r="A18" s="91"/>
      <c r="B18" s="92"/>
      <c r="C18" s="97"/>
      <c r="D18" s="97"/>
      <c r="E18" s="98"/>
      <c r="F18" s="537"/>
      <c r="G18" s="538"/>
      <c r="H18" s="558"/>
      <c r="I18" s="559"/>
      <c r="J18" s="23"/>
    </row>
    <row r="19" spans="1:10">
      <c r="A19" s="93" t="s">
        <v>128</v>
      </c>
      <c r="B19" s="94" t="s">
        <v>254</v>
      </c>
      <c r="C19" s="92"/>
      <c r="D19" s="92"/>
      <c r="E19" s="98" t="s">
        <v>255</v>
      </c>
      <c r="F19" s="379">
        <f>SUM(F9:F14)</f>
        <v>11669766.58</v>
      </c>
      <c r="G19" s="394"/>
      <c r="H19" s="480">
        <f>SUM(H9:H14)</f>
        <v>10896768.089999998</v>
      </c>
      <c r="I19" s="380"/>
      <c r="J19" s="24"/>
    </row>
    <row r="20" spans="1:10" ht="10.15" customHeight="1">
      <c r="A20" s="91"/>
      <c r="B20" s="92"/>
      <c r="C20" s="97"/>
      <c r="D20" s="97"/>
      <c r="E20" s="98"/>
      <c r="F20" s="543"/>
      <c r="G20" s="544"/>
      <c r="H20" s="564"/>
      <c r="I20" s="565"/>
      <c r="J20" s="24"/>
    </row>
    <row r="21" spans="1:10">
      <c r="A21" s="93" t="s">
        <v>130</v>
      </c>
      <c r="B21" s="100" t="s">
        <v>256</v>
      </c>
      <c r="C21" s="94"/>
      <c r="D21" s="94"/>
      <c r="E21" s="98" t="s">
        <v>187</v>
      </c>
      <c r="F21" s="545">
        <f>IF(Charges!F19&gt;Produits!F19,Charges!F19-Produits!F19,0)</f>
        <v>0</v>
      </c>
      <c r="G21" s="546"/>
      <c r="H21" s="545">
        <f>IF(Charges!H19&gt;Produits!H19,Charges!H19-Produits!H19,0)</f>
        <v>0</v>
      </c>
      <c r="I21" s="566"/>
      <c r="J21" s="23"/>
    </row>
    <row r="22" spans="1:10" ht="10.15" customHeight="1">
      <c r="A22" s="93"/>
      <c r="B22" s="100"/>
      <c r="C22" s="94"/>
      <c r="D22" s="94"/>
      <c r="E22" s="98"/>
      <c r="F22" s="491"/>
      <c r="G22" s="547"/>
      <c r="H22" s="492"/>
      <c r="I22" s="510"/>
      <c r="J22" s="23"/>
    </row>
    <row r="23" spans="1:10">
      <c r="A23" s="93" t="s">
        <v>138</v>
      </c>
      <c r="B23" s="517" t="s">
        <v>290</v>
      </c>
      <c r="C23" s="517"/>
      <c r="D23" s="518"/>
      <c r="E23" s="99" t="s">
        <v>202</v>
      </c>
      <c r="F23" s="548"/>
      <c r="G23" s="549"/>
      <c r="H23" s="567"/>
      <c r="I23" s="568"/>
      <c r="J23" s="24"/>
    </row>
    <row r="24" spans="1:10">
      <c r="A24" s="91"/>
      <c r="B24" s="517"/>
      <c r="C24" s="517"/>
      <c r="D24" s="518"/>
      <c r="E24" s="98"/>
      <c r="F24" s="550"/>
      <c r="G24" s="551"/>
      <c r="H24" s="569"/>
      <c r="I24" s="570"/>
      <c r="J24" s="24"/>
    </row>
    <row r="25" spans="1:10">
      <c r="A25" s="91"/>
      <c r="B25" s="96" t="s">
        <v>132</v>
      </c>
      <c r="C25" s="97" t="s">
        <v>257</v>
      </c>
      <c r="D25" s="97"/>
      <c r="E25" s="98">
        <v>761</v>
      </c>
      <c r="F25" s="537">
        <v>1064676.3700000001</v>
      </c>
      <c r="G25" s="538"/>
      <c r="H25" s="558">
        <v>618984.76</v>
      </c>
      <c r="I25" s="559"/>
      <c r="J25" s="23"/>
    </row>
    <row r="26" spans="1:10">
      <c r="A26" s="91"/>
      <c r="B26" s="96" t="s">
        <v>134</v>
      </c>
      <c r="C26" s="97" t="s">
        <v>258</v>
      </c>
      <c r="D26" s="97"/>
      <c r="E26" s="98">
        <v>764</v>
      </c>
      <c r="F26" s="537">
        <v>0</v>
      </c>
      <c r="G26" s="538"/>
      <c r="H26" s="558">
        <v>0</v>
      </c>
      <c r="I26" s="559"/>
      <c r="J26" s="23"/>
    </row>
    <row r="27" spans="1:10">
      <c r="A27" s="91"/>
      <c r="B27" s="96" t="s">
        <v>136</v>
      </c>
      <c r="C27" s="97" t="s">
        <v>259</v>
      </c>
      <c r="D27" s="97"/>
      <c r="E27" s="98">
        <v>765</v>
      </c>
      <c r="F27" s="537">
        <v>799238.7</v>
      </c>
      <c r="G27" s="538"/>
      <c r="H27" s="558">
        <v>801679.96</v>
      </c>
      <c r="I27" s="559"/>
      <c r="J27" s="23"/>
    </row>
    <row r="28" spans="1:10" ht="23.45" customHeight="1">
      <c r="A28" s="91"/>
      <c r="B28" s="188" t="s">
        <v>147</v>
      </c>
      <c r="C28" s="519" t="s">
        <v>292</v>
      </c>
      <c r="D28" s="520"/>
      <c r="E28" s="98">
        <v>767</v>
      </c>
      <c r="F28" s="537">
        <v>478139.88</v>
      </c>
      <c r="G28" s="538"/>
      <c r="H28" s="558">
        <v>457440.83</v>
      </c>
      <c r="I28" s="559"/>
      <c r="J28" s="24"/>
    </row>
    <row r="29" spans="1:10">
      <c r="A29" s="91"/>
      <c r="B29" s="96" t="s">
        <v>160</v>
      </c>
      <c r="C29" s="97" t="s">
        <v>260</v>
      </c>
      <c r="D29" s="97"/>
      <c r="E29" s="98">
        <v>769</v>
      </c>
      <c r="F29" s="537">
        <v>85423.89</v>
      </c>
      <c r="G29" s="538"/>
      <c r="H29" s="558">
        <v>222397.1</v>
      </c>
      <c r="I29" s="559"/>
      <c r="J29" s="23"/>
    </row>
    <row r="30" spans="1:10" ht="10.15" customHeight="1">
      <c r="A30" s="91"/>
      <c r="B30" s="92"/>
      <c r="C30" s="97"/>
      <c r="D30" s="97"/>
      <c r="E30" s="98"/>
      <c r="F30" s="537"/>
      <c r="G30" s="538"/>
      <c r="H30" s="558"/>
      <c r="I30" s="559"/>
      <c r="J30" s="24"/>
    </row>
    <row r="31" spans="1:10">
      <c r="A31" s="93" t="s">
        <v>142</v>
      </c>
      <c r="B31" s="94" t="s">
        <v>261</v>
      </c>
      <c r="C31" s="92"/>
      <c r="D31" s="92"/>
      <c r="E31" s="98">
        <v>76</v>
      </c>
      <c r="F31" s="379">
        <f>SUM(F25:F29)</f>
        <v>2427478.8400000003</v>
      </c>
      <c r="G31" s="394"/>
      <c r="H31" s="480">
        <f>SUM(H25:H29)</f>
        <v>2100502.65</v>
      </c>
      <c r="I31" s="380"/>
      <c r="J31" s="23"/>
    </row>
    <row r="32" spans="1:10" ht="10.15" customHeight="1">
      <c r="A32" s="93"/>
      <c r="B32" s="94"/>
      <c r="C32" s="92"/>
      <c r="D32" s="92"/>
      <c r="E32" s="98"/>
      <c r="F32" s="491"/>
      <c r="G32" s="547"/>
      <c r="H32" s="492"/>
      <c r="I32" s="510"/>
      <c r="J32" s="23"/>
    </row>
    <row r="33" spans="1:10">
      <c r="A33" s="93" t="s">
        <v>149</v>
      </c>
      <c r="B33" s="94" t="s">
        <v>262</v>
      </c>
      <c r="C33" s="97"/>
      <c r="D33" s="97"/>
      <c r="E33" s="98" t="s">
        <v>263</v>
      </c>
      <c r="F33" s="379">
        <f>F19+F31</f>
        <v>14097245.42</v>
      </c>
      <c r="G33" s="394"/>
      <c r="H33" s="480">
        <f>H19+H31</f>
        <v>12997270.739999998</v>
      </c>
      <c r="I33" s="380"/>
      <c r="J33" s="23"/>
    </row>
    <row r="34" spans="1:10" ht="10.15" customHeight="1">
      <c r="A34" s="93"/>
      <c r="B34" s="94"/>
      <c r="C34" s="97"/>
      <c r="D34" s="97"/>
      <c r="E34" s="98"/>
      <c r="F34" s="491"/>
      <c r="G34" s="547"/>
      <c r="H34" s="492"/>
      <c r="I34" s="510"/>
      <c r="J34" s="23"/>
    </row>
    <row r="35" spans="1:10">
      <c r="A35" s="93" t="s">
        <v>153</v>
      </c>
      <c r="B35" s="94" t="s">
        <v>264</v>
      </c>
      <c r="C35" s="97"/>
      <c r="D35" s="97"/>
      <c r="E35" s="98" t="s">
        <v>187</v>
      </c>
      <c r="F35" s="545">
        <f>IF(Charges!F36&gt;Produits!F33,Charges!F36-Produits!F33,0)</f>
        <v>0</v>
      </c>
      <c r="G35" s="546"/>
      <c r="H35" s="545">
        <f>IF(Charges!H36&gt;Produits!H33,Charges!H36-Produits!H33,0)</f>
        <v>0</v>
      </c>
      <c r="I35" s="566"/>
      <c r="J35" s="23"/>
    </row>
    <row r="36" spans="1:10" ht="10.15" customHeight="1">
      <c r="A36" s="93"/>
      <c r="B36" s="94"/>
      <c r="C36" s="97"/>
      <c r="D36" s="97"/>
      <c r="E36" s="98"/>
      <c r="F36" s="552"/>
      <c r="G36" s="553"/>
      <c r="H36" s="571"/>
      <c r="I36" s="572"/>
      <c r="J36" s="23"/>
    </row>
    <row r="37" spans="1:10">
      <c r="A37" s="93" t="s">
        <v>166</v>
      </c>
      <c r="B37" s="94" t="s">
        <v>265</v>
      </c>
      <c r="C37" s="97"/>
      <c r="D37" s="97"/>
      <c r="E37" s="98"/>
      <c r="F37" s="548"/>
      <c r="G37" s="549"/>
      <c r="H37" s="567"/>
      <c r="I37" s="568"/>
      <c r="J37" s="23"/>
    </row>
    <row r="38" spans="1:10">
      <c r="A38" s="93"/>
      <c r="B38" s="96" t="s">
        <v>132</v>
      </c>
      <c r="C38" s="97" t="s">
        <v>266</v>
      </c>
      <c r="D38" s="97"/>
      <c r="E38" s="98">
        <v>771</v>
      </c>
      <c r="F38" s="537">
        <v>9901.61</v>
      </c>
      <c r="G38" s="538"/>
      <c r="H38" s="558">
        <v>24558.41</v>
      </c>
      <c r="I38" s="559"/>
      <c r="J38" s="23"/>
    </row>
    <row r="39" spans="1:10">
      <c r="A39" s="93"/>
      <c r="B39" s="96" t="s">
        <v>134</v>
      </c>
      <c r="C39" s="97" t="s">
        <v>267</v>
      </c>
      <c r="D39" s="97"/>
      <c r="E39" s="98">
        <v>772</v>
      </c>
      <c r="F39" s="537">
        <v>37760.300000000003</v>
      </c>
      <c r="G39" s="538"/>
      <c r="H39" s="558">
        <v>76412.820000000007</v>
      </c>
      <c r="I39" s="559"/>
      <c r="J39" s="23"/>
    </row>
    <row r="40" spans="1:10">
      <c r="A40" s="93"/>
      <c r="B40" s="96" t="s">
        <v>136</v>
      </c>
      <c r="C40" s="97" t="s">
        <v>268</v>
      </c>
      <c r="D40" s="97"/>
      <c r="E40" s="98">
        <v>773</v>
      </c>
      <c r="F40" s="537">
        <v>0</v>
      </c>
      <c r="G40" s="538"/>
      <c r="H40" s="558">
        <v>2192.73</v>
      </c>
      <c r="I40" s="559"/>
      <c r="J40" s="23"/>
    </row>
    <row r="41" spans="1:10" ht="9.6" customHeight="1">
      <c r="A41" s="93"/>
      <c r="B41" s="97"/>
      <c r="C41" s="97"/>
      <c r="D41" s="97"/>
      <c r="E41" s="98"/>
      <c r="F41" s="537"/>
      <c r="G41" s="538"/>
      <c r="H41" s="558"/>
      <c r="I41" s="559"/>
      <c r="J41" s="23"/>
    </row>
    <row r="42" spans="1:10">
      <c r="A42" s="93"/>
      <c r="B42" s="97"/>
      <c r="C42" s="94" t="s">
        <v>269</v>
      </c>
      <c r="D42" s="94"/>
      <c r="E42" s="98">
        <v>77</v>
      </c>
      <c r="F42" s="379">
        <f>SUM(F38:F40)</f>
        <v>47661.91</v>
      </c>
      <c r="G42" s="394"/>
      <c r="H42" s="480">
        <f>SUM(H38:H40)</f>
        <v>103163.96</v>
      </c>
      <c r="I42" s="380"/>
      <c r="J42" s="23"/>
    </row>
    <row r="43" spans="1:10" ht="10.15" customHeight="1">
      <c r="A43" s="93"/>
      <c r="B43" s="97"/>
      <c r="C43" s="94"/>
      <c r="D43" s="94"/>
      <c r="E43" s="98"/>
      <c r="F43" s="381"/>
      <c r="G43" s="399"/>
      <c r="H43" s="495"/>
      <c r="I43" s="382"/>
      <c r="J43" s="23"/>
    </row>
    <row r="44" spans="1:10">
      <c r="A44" s="93" t="s">
        <v>177</v>
      </c>
      <c r="B44" s="94" t="s">
        <v>270</v>
      </c>
      <c r="C44" s="97"/>
      <c r="D44" s="97"/>
      <c r="E44" s="98"/>
      <c r="F44" s="548"/>
      <c r="G44" s="549"/>
      <c r="H44" s="567"/>
      <c r="I44" s="568"/>
      <c r="J44" s="23"/>
    </row>
    <row r="45" spans="1:10">
      <c r="A45" s="93"/>
      <c r="B45" s="96" t="s">
        <v>132</v>
      </c>
      <c r="C45" s="97" t="s">
        <v>266</v>
      </c>
      <c r="D45" s="97"/>
      <c r="E45" s="98">
        <v>785</v>
      </c>
      <c r="F45" s="537">
        <v>0</v>
      </c>
      <c r="G45" s="538"/>
      <c r="H45" s="558">
        <v>0</v>
      </c>
      <c r="I45" s="559"/>
      <c r="J45" s="23"/>
    </row>
    <row r="46" spans="1:10">
      <c r="A46" s="93"/>
      <c r="B46" s="96" t="s">
        <v>134</v>
      </c>
      <c r="C46" s="97" t="s">
        <v>267</v>
      </c>
      <c r="D46" s="97"/>
      <c r="E46" s="98">
        <v>786</v>
      </c>
      <c r="F46" s="537">
        <v>1296578.03</v>
      </c>
      <c r="G46" s="538"/>
      <c r="H46" s="558">
        <v>669937.68999999994</v>
      </c>
      <c r="I46" s="559"/>
      <c r="J46" s="23"/>
    </row>
    <row r="47" spans="1:10" ht="9.6" customHeight="1">
      <c r="A47" s="93"/>
      <c r="B47" s="97"/>
      <c r="C47" s="97"/>
      <c r="D47" s="97"/>
      <c r="E47" s="98"/>
      <c r="F47" s="548"/>
      <c r="G47" s="549"/>
      <c r="H47" s="567"/>
      <c r="I47" s="568"/>
      <c r="J47" s="23"/>
    </row>
    <row r="48" spans="1:10">
      <c r="A48" s="93"/>
      <c r="B48" s="97"/>
      <c r="C48" s="94" t="s">
        <v>271</v>
      </c>
      <c r="D48" s="94"/>
      <c r="E48" s="98">
        <v>78</v>
      </c>
      <c r="F48" s="545">
        <f>SUM(F45:F46)</f>
        <v>1296578.03</v>
      </c>
      <c r="G48" s="546"/>
      <c r="H48" s="573">
        <f>SUM(H45:H46)</f>
        <v>669937.68999999994</v>
      </c>
      <c r="I48" s="566"/>
      <c r="J48" s="23"/>
    </row>
    <row r="49" spans="1:10" ht="10.15" customHeight="1">
      <c r="A49" s="93"/>
      <c r="B49" s="97"/>
      <c r="C49" s="94"/>
      <c r="D49" s="94"/>
      <c r="E49" s="98"/>
      <c r="F49" s="552"/>
      <c r="G49" s="553"/>
      <c r="H49" s="571"/>
      <c r="I49" s="572"/>
      <c r="J49" s="23"/>
    </row>
    <row r="50" spans="1:10">
      <c r="A50" s="93" t="s">
        <v>179</v>
      </c>
      <c r="B50" s="94" t="s">
        <v>272</v>
      </c>
      <c r="C50" s="97"/>
      <c r="D50" s="97"/>
      <c r="E50" s="98"/>
      <c r="F50" s="548"/>
      <c r="G50" s="549"/>
      <c r="H50" s="567"/>
      <c r="I50" s="568"/>
      <c r="J50" s="23"/>
    </row>
    <row r="51" spans="1:10">
      <c r="A51" s="93"/>
      <c r="B51" s="94" t="s">
        <v>273</v>
      </c>
      <c r="C51" s="97"/>
      <c r="D51" s="97"/>
      <c r="E51" s="98" t="s">
        <v>274</v>
      </c>
      <c r="F51" s="379">
        <f>F42+F48</f>
        <v>1344239.94</v>
      </c>
      <c r="G51" s="394"/>
      <c r="H51" s="480">
        <f>H42+H48</f>
        <v>773101.64999999991</v>
      </c>
      <c r="I51" s="380"/>
      <c r="J51" s="23"/>
    </row>
    <row r="52" spans="1:10" ht="10.15" customHeight="1">
      <c r="A52" s="93"/>
      <c r="B52" s="94"/>
      <c r="C52" s="97"/>
      <c r="D52" s="97"/>
      <c r="E52" s="98"/>
      <c r="F52" s="491"/>
      <c r="G52" s="547"/>
      <c r="H52" s="492"/>
      <c r="I52" s="510"/>
      <c r="J52" s="23"/>
    </row>
    <row r="53" spans="1:10">
      <c r="A53" s="93" t="s">
        <v>275</v>
      </c>
      <c r="B53" s="94" t="s">
        <v>276</v>
      </c>
      <c r="C53" s="97"/>
      <c r="D53" s="97"/>
      <c r="E53" s="98"/>
      <c r="F53" s="545">
        <f>IF(Charges!F52&gt;Produits!F51,Charges!F52-Produits!F51,0)</f>
        <v>0</v>
      </c>
      <c r="G53" s="546"/>
      <c r="H53" s="545">
        <f>IF(Charges!H52&gt;Produits!H51,Charges!H52-Produits!H51,0)</f>
        <v>12840.619999999995</v>
      </c>
      <c r="I53" s="566"/>
      <c r="J53" s="23"/>
    </row>
    <row r="54" spans="1:10" ht="10.15" customHeight="1">
      <c r="A54" s="93"/>
      <c r="B54" s="97"/>
      <c r="C54" s="97"/>
      <c r="D54" s="97"/>
      <c r="E54" s="98"/>
      <c r="F54" s="491"/>
      <c r="G54" s="547"/>
      <c r="H54" s="492"/>
      <c r="I54" s="510"/>
      <c r="J54" s="23"/>
    </row>
    <row r="55" spans="1:10">
      <c r="A55" s="93" t="s">
        <v>277</v>
      </c>
      <c r="B55" s="94" t="s">
        <v>278</v>
      </c>
      <c r="C55" s="97"/>
      <c r="D55" s="97"/>
      <c r="E55" s="98"/>
      <c r="F55" s="379">
        <f>F33+F51</f>
        <v>15441485.359999999</v>
      </c>
      <c r="G55" s="394"/>
      <c r="H55" s="480">
        <f>H33+H51</f>
        <v>13770372.389999999</v>
      </c>
      <c r="I55" s="380"/>
      <c r="J55" s="23"/>
    </row>
    <row r="56" spans="1:10" ht="10.15" customHeight="1">
      <c r="A56" s="93"/>
      <c r="B56" s="97"/>
      <c r="C56" s="97"/>
      <c r="D56" s="97"/>
      <c r="E56" s="98"/>
      <c r="F56" s="491"/>
      <c r="G56" s="547"/>
      <c r="H56" s="492"/>
      <c r="I56" s="510"/>
      <c r="J56" s="23"/>
    </row>
    <row r="57" spans="1:10">
      <c r="A57" s="93" t="s">
        <v>279</v>
      </c>
      <c r="B57" s="94" t="s">
        <v>280</v>
      </c>
      <c r="C57" s="97"/>
      <c r="D57" s="97"/>
      <c r="E57" s="98"/>
      <c r="F57" s="545">
        <f>IF(Charges!F56&gt;Produits!F55,Charges!F56-Produits!F55,0)</f>
        <v>0</v>
      </c>
      <c r="G57" s="546"/>
      <c r="H57" s="545">
        <f>IF(Charges!H56&gt;Produits!H55,Charges!H56-Produits!H55,0)</f>
        <v>0</v>
      </c>
      <c r="I57" s="566"/>
      <c r="J57" s="23"/>
    </row>
    <row r="58" spans="1:10" ht="10.15" customHeight="1">
      <c r="A58" s="93"/>
      <c r="B58" s="94"/>
      <c r="C58" s="97"/>
      <c r="D58" s="97"/>
      <c r="E58" s="98"/>
      <c r="F58" s="552"/>
      <c r="G58" s="553"/>
      <c r="H58" s="571"/>
      <c r="I58" s="572"/>
      <c r="J58" s="23"/>
    </row>
    <row r="59" spans="1:10">
      <c r="A59" s="93" t="s">
        <v>281</v>
      </c>
      <c r="B59" s="94" t="s">
        <v>282</v>
      </c>
      <c r="C59" s="97"/>
      <c r="D59" s="97"/>
      <c r="E59" s="98"/>
      <c r="F59" s="550"/>
      <c r="G59" s="551"/>
      <c r="H59" s="569"/>
      <c r="I59" s="570"/>
      <c r="J59" s="23"/>
    </row>
    <row r="60" spans="1:10">
      <c r="A60" s="93"/>
      <c r="B60" s="96" t="s">
        <v>132</v>
      </c>
      <c r="C60" s="97" t="s">
        <v>283</v>
      </c>
      <c r="D60" s="97"/>
      <c r="E60" s="98">
        <v>79201</v>
      </c>
      <c r="F60" s="537">
        <v>0</v>
      </c>
      <c r="G60" s="538"/>
      <c r="H60" s="558">
        <v>0</v>
      </c>
      <c r="I60" s="559"/>
      <c r="J60" s="23"/>
    </row>
    <row r="61" spans="1:10">
      <c r="A61" s="93"/>
      <c r="B61" s="96" t="s">
        <v>134</v>
      </c>
      <c r="C61" s="97" t="s">
        <v>284</v>
      </c>
      <c r="D61" s="97"/>
      <c r="E61" s="98">
        <v>79202</v>
      </c>
      <c r="F61" s="537">
        <v>0</v>
      </c>
      <c r="G61" s="538"/>
      <c r="H61" s="558">
        <v>12840.62</v>
      </c>
      <c r="I61" s="559"/>
      <c r="J61" s="23"/>
    </row>
    <row r="62" spans="1:10" ht="10.15" customHeight="1">
      <c r="A62" s="93"/>
      <c r="B62" s="96"/>
      <c r="C62" s="97"/>
      <c r="D62" s="97"/>
      <c r="E62" s="98"/>
      <c r="F62" s="548"/>
      <c r="G62" s="549"/>
      <c r="H62" s="567"/>
      <c r="I62" s="568"/>
      <c r="J62" s="23"/>
    </row>
    <row r="63" spans="1:10">
      <c r="A63" s="93"/>
      <c r="B63" s="96"/>
      <c r="C63" s="94" t="s">
        <v>237</v>
      </c>
      <c r="D63" s="94"/>
      <c r="E63" s="98">
        <v>79</v>
      </c>
      <c r="F63" s="379">
        <f>SUM(F60:F61)</f>
        <v>0</v>
      </c>
      <c r="G63" s="394"/>
      <c r="H63" s="480">
        <f>SUM(H60:H61)</f>
        <v>12840.62</v>
      </c>
      <c r="I63" s="380"/>
      <c r="J63" s="23"/>
    </row>
    <row r="64" spans="1:10" ht="10.15" customHeight="1">
      <c r="A64" s="93"/>
      <c r="B64" s="97"/>
      <c r="C64" s="97"/>
      <c r="D64" s="97"/>
      <c r="E64" s="98"/>
      <c r="F64" s="491"/>
      <c r="G64" s="547"/>
      <c r="H64" s="492"/>
      <c r="I64" s="510"/>
      <c r="J64" s="23"/>
    </row>
    <row r="65" spans="1:10" ht="13.5" thickBot="1">
      <c r="A65" s="93" t="s">
        <v>285</v>
      </c>
      <c r="B65" s="94" t="s">
        <v>286</v>
      </c>
      <c r="C65" s="97"/>
      <c r="D65" s="97"/>
      <c r="E65" s="101"/>
      <c r="F65" s="554">
        <f>F55+F63</f>
        <v>15441485.359999999</v>
      </c>
      <c r="G65" s="555"/>
      <c r="H65" s="574">
        <f>H55+H63</f>
        <v>13783213.009999998</v>
      </c>
      <c r="I65" s="575"/>
      <c r="J65" s="23"/>
    </row>
    <row r="66" spans="1:10">
      <c r="A66" s="102"/>
      <c r="B66" s="103"/>
      <c r="C66" s="103"/>
      <c r="D66" s="103"/>
      <c r="E66" s="104"/>
      <c r="F66" s="105"/>
      <c r="G66" s="105"/>
      <c r="H66" s="105"/>
      <c r="I66" s="105"/>
      <c r="J66" s="23"/>
    </row>
    <row r="67" spans="1:10" ht="15">
      <c r="A67" s="25"/>
      <c r="B67" s="24"/>
      <c r="C67" s="24"/>
      <c r="D67" s="24"/>
      <c r="E67" s="26"/>
      <c r="F67" s="23"/>
      <c r="G67" s="23"/>
      <c r="H67" s="23"/>
      <c r="I67" s="23"/>
      <c r="J67" s="23"/>
    </row>
    <row r="68" spans="1:10" ht="15">
      <c r="A68" s="25"/>
      <c r="B68" s="24"/>
      <c r="C68" s="24"/>
      <c r="D68" s="24"/>
      <c r="E68" s="26"/>
      <c r="F68" s="23"/>
      <c r="G68" s="23"/>
      <c r="H68" s="23"/>
      <c r="I68" s="23"/>
      <c r="J68" s="23"/>
    </row>
  </sheetData>
  <mergeCells count="128"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23:D24"/>
    <mergeCell ref="C28:D28"/>
    <mergeCell ref="A1:B2"/>
    <mergeCell ref="C1:C2"/>
    <mergeCell ref="A3:E3"/>
    <mergeCell ref="E5:E7"/>
    <mergeCell ref="G2:H2"/>
    <mergeCell ref="G3:H3"/>
    <mergeCell ref="D1:F2"/>
    <mergeCell ref="F5:G7"/>
    <mergeCell ref="H5:I7"/>
    <mergeCell ref="F8:G8"/>
    <mergeCell ref="G1:H1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S52"/>
  <sheetViews>
    <sheetView topLeftCell="A7" zoomScaleNormal="100" workbookViewId="0">
      <selection activeCell="F11" sqref="F11:S11"/>
    </sheetView>
  </sheetViews>
  <sheetFormatPr baseColWidth="10" defaultRowHeight="12.75"/>
  <cols>
    <col min="1" max="19" width="5.28515625" customWidth="1"/>
  </cols>
  <sheetData>
    <row r="1" spans="1:19" ht="13.15" customHeight="1">
      <c r="A1" s="291" t="str">
        <f>Coordonnées!A1</f>
        <v>Synthèse des Comptes</v>
      </c>
      <c r="B1" s="292"/>
      <c r="C1" s="292"/>
      <c r="D1" s="288" t="str">
        <f>Coordonnées!D1</f>
        <v>Administration communale de</v>
      </c>
      <c r="E1" s="288"/>
      <c r="F1" s="288"/>
      <c r="G1" s="288"/>
      <c r="H1" s="288"/>
      <c r="I1" s="288"/>
      <c r="J1" s="286" t="str">
        <f>Coordonnées!J1</f>
        <v>WAIMES</v>
      </c>
      <c r="K1" s="286"/>
      <c r="L1" s="286"/>
      <c r="M1" s="286"/>
      <c r="N1" s="286"/>
      <c r="O1" s="286"/>
      <c r="P1" s="267" t="str">
        <f>Coordonnées!P1</f>
        <v>Code INS</v>
      </c>
      <c r="Q1" s="268"/>
      <c r="R1" s="263">
        <f>Coordonnées!R1</f>
        <v>63080</v>
      </c>
      <c r="S1" s="264"/>
    </row>
    <row r="2" spans="1:19">
      <c r="A2" s="293"/>
      <c r="B2" s="294"/>
      <c r="C2" s="294"/>
      <c r="D2" s="289"/>
      <c r="E2" s="289"/>
      <c r="F2" s="290"/>
      <c r="G2" s="290"/>
      <c r="H2" s="289"/>
      <c r="I2" s="289"/>
      <c r="J2" s="287"/>
      <c r="K2" s="287"/>
      <c r="L2" s="287"/>
      <c r="M2" s="287"/>
      <c r="N2" s="287"/>
      <c r="O2" s="287"/>
      <c r="P2" s="269" t="str">
        <f>Coordonnées!P2</f>
        <v>Exercice:</v>
      </c>
      <c r="Q2" s="270"/>
      <c r="R2" s="265">
        <f>Coordonnées!R2</f>
        <v>2022</v>
      </c>
      <c r="S2" s="266"/>
    </row>
    <row r="3" spans="1:19">
      <c r="A3" s="205" t="str">
        <f>Coordonnées!A3</f>
        <v>Modèle officiel généré par l'application eComptes © SPW Intérieur et Action Sociale</v>
      </c>
      <c r="B3" s="30"/>
      <c r="C3" s="30"/>
      <c r="D3" s="30"/>
      <c r="E3" s="30"/>
      <c r="F3" s="60"/>
      <c r="G3" s="60"/>
      <c r="H3" s="58"/>
      <c r="I3" s="58"/>
      <c r="J3" s="59"/>
      <c r="K3" s="59"/>
      <c r="L3" s="59"/>
      <c r="M3" s="59"/>
      <c r="N3" s="58"/>
      <c r="O3" s="58"/>
      <c r="P3" s="284" t="str">
        <f>Coordonnées!P3</f>
        <v>Version:</v>
      </c>
      <c r="Q3" s="285"/>
      <c r="R3" s="271">
        <f>Coordonnées!R3</f>
        <v>1</v>
      </c>
      <c r="S3" s="272"/>
    </row>
    <row r="4" spans="1:19" ht="13.15" customHeight="1">
      <c r="A4" s="68"/>
      <c r="B4" s="68"/>
      <c r="C4" s="68"/>
      <c r="D4" s="68"/>
      <c r="E4" s="68"/>
      <c r="F4" s="68"/>
      <c r="G4" s="6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6.149999999999999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</row>
    <row r="6" spans="1:19" ht="16.149999999999999" customHeight="1">
      <c r="A6" s="28" t="s">
        <v>293</v>
      </c>
      <c r="B6" s="202"/>
      <c r="C6" s="202"/>
      <c r="D6" s="202"/>
      <c r="E6" s="202"/>
      <c r="F6" s="51"/>
      <c r="G6" s="67"/>
      <c r="H6" s="67"/>
      <c r="I6" s="3"/>
      <c r="J6" s="3"/>
      <c r="K6" s="3"/>
      <c r="L6" s="3"/>
      <c r="M6" s="199"/>
      <c r="N6" s="199"/>
      <c r="O6" s="199"/>
      <c r="P6" s="199"/>
      <c r="Q6" s="3"/>
      <c r="R6" s="3"/>
      <c r="S6" s="3"/>
    </row>
    <row r="7" spans="1:19" ht="16.899999999999999" customHeight="1">
      <c r="A7" s="29"/>
      <c r="B7" s="202"/>
      <c r="C7" s="202"/>
      <c r="D7" s="202"/>
      <c r="E7" s="202"/>
      <c r="F7" s="51"/>
      <c r="G7" s="51"/>
      <c r="H7" s="51"/>
      <c r="I7" s="199"/>
      <c r="J7" s="199"/>
      <c r="K7" s="199"/>
      <c r="L7" s="199"/>
      <c r="M7" s="199"/>
      <c r="N7" s="199"/>
      <c r="O7" s="199"/>
      <c r="P7" s="199"/>
      <c r="Q7" s="199"/>
      <c r="R7" s="3"/>
      <c r="S7" s="3"/>
    </row>
    <row r="8" spans="1:19" ht="16.899999999999999" customHeight="1">
      <c r="A8" s="203" t="s">
        <v>306</v>
      </c>
      <c r="B8" s="29"/>
      <c r="C8" s="204"/>
      <c r="D8" s="204"/>
      <c r="E8" s="204"/>
      <c r="F8" s="203" t="s">
        <v>307</v>
      </c>
      <c r="G8" s="204"/>
      <c r="H8" s="204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1"/>
    </row>
    <row r="9" spans="1:19" ht="49.9" customHeight="1">
      <c r="A9" s="576" t="s">
        <v>308</v>
      </c>
      <c r="B9" s="576"/>
      <c r="C9" s="576"/>
      <c r="D9" s="576"/>
      <c r="E9" s="576"/>
      <c r="F9" s="577" t="s">
        <v>309</v>
      </c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  <c r="R9" s="577"/>
      <c r="S9" s="577"/>
    </row>
    <row r="10" spans="1:19" ht="49.9" customHeight="1">
      <c r="A10" s="576" t="s">
        <v>30</v>
      </c>
      <c r="B10" s="576"/>
      <c r="C10" s="576"/>
      <c r="D10" s="576"/>
      <c r="E10" s="576"/>
      <c r="F10" s="577" t="s">
        <v>310</v>
      </c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</row>
    <row r="11" spans="1:19" ht="49.9" customHeight="1">
      <c r="A11" s="576" t="s">
        <v>311</v>
      </c>
      <c r="B11" s="576"/>
      <c r="C11" s="576"/>
      <c r="D11" s="576"/>
      <c r="E11" s="576"/>
      <c r="F11" s="577" t="s">
        <v>312</v>
      </c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</row>
    <row r="12" spans="1:19" ht="49.9" customHeight="1">
      <c r="A12" s="576" t="s">
        <v>313</v>
      </c>
      <c r="B12" s="576"/>
      <c r="C12" s="576"/>
      <c r="D12" s="576"/>
      <c r="E12" s="576"/>
      <c r="F12" s="577" t="s">
        <v>333</v>
      </c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</row>
    <row r="13" spans="1:19" ht="49.9" customHeight="1">
      <c r="A13" s="576" t="s">
        <v>314</v>
      </c>
      <c r="B13" s="576"/>
      <c r="C13" s="576"/>
      <c r="D13" s="576"/>
      <c r="E13" s="576"/>
      <c r="F13" s="577" t="s">
        <v>315</v>
      </c>
      <c r="G13" s="577"/>
      <c r="H13" s="577"/>
      <c r="I13" s="577"/>
      <c r="J13" s="577"/>
      <c r="K13" s="577"/>
      <c r="L13" s="577"/>
      <c r="M13" s="577"/>
      <c r="N13" s="577"/>
      <c r="O13" s="577"/>
      <c r="P13" s="577"/>
      <c r="Q13" s="577"/>
      <c r="R13" s="577"/>
      <c r="S13" s="577"/>
    </row>
    <row r="14" spans="1:19" ht="49.9" customHeight="1">
      <c r="A14" s="576" t="s">
        <v>316</v>
      </c>
      <c r="B14" s="576"/>
      <c r="C14" s="576"/>
      <c r="D14" s="576"/>
      <c r="E14" s="576"/>
      <c r="F14" s="577" t="s">
        <v>334</v>
      </c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</row>
    <row r="15" spans="1:19" ht="52.15" customHeight="1">
      <c r="A15" s="576" t="s">
        <v>317</v>
      </c>
      <c r="B15" s="576"/>
      <c r="C15" s="576"/>
      <c r="D15" s="576"/>
      <c r="E15" s="576"/>
      <c r="F15" s="577" t="s">
        <v>318</v>
      </c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S15" s="577"/>
    </row>
    <row r="16" spans="1:19" ht="49.9" customHeight="1">
      <c r="A16" s="578" t="s">
        <v>319</v>
      </c>
      <c r="B16" s="578"/>
      <c r="C16" s="578"/>
      <c r="D16" s="578"/>
      <c r="E16" s="578"/>
      <c r="F16" s="577" t="s">
        <v>320</v>
      </c>
      <c r="G16" s="577"/>
      <c r="H16" s="577"/>
      <c r="I16" s="577"/>
      <c r="J16" s="577"/>
      <c r="K16" s="577"/>
      <c r="L16" s="577"/>
      <c r="M16" s="577"/>
      <c r="N16" s="577"/>
      <c r="O16" s="577"/>
      <c r="P16" s="577"/>
      <c r="Q16" s="577"/>
      <c r="R16" s="577"/>
      <c r="S16" s="577"/>
    </row>
    <row r="17" spans="1:19" ht="49.9" customHeight="1">
      <c r="A17" s="576" t="s">
        <v>321</v>
      </c>
      <c r="B17" s="576"/>
      <c r="C17" s="576"/>
      <c r="D17" s="576"/>
      <c r="E17" s="576"/>
      <c r="F17" s="577" t="s">
        <v>335</v>
      </c>
      <c r="G17" s="577"/>
      <c r="H17" s="577"/>
      <c r="I17" s="577"/>
      <c r="J17" s="577"/>
      <c r="K17" s="577"/>
      <c r="L17" s="577"/>
      <c r="M17" s="577"/>
      <c r="N17" s="577"/>
      <c r="O17" s="577"/>
      <c r="P17" s="577"/>
      <c r="Q17" s="577"/>
      <c r="R17" s="577"/>
      <c r="S17" s="577"/>
    </row>
    <row r="18" spans="1:19" ht="49.9" customHeight="1">
      <c r="A18" s="576" t="s">
        <v>322</v>
      </c>
      <c r="B18" s="576"/>
      <c r="C18" s="576"/>
      <c r="D18" s="576"/>
      <c r="E18" s="576"/>
      <c r="F18" s="577" t="s">
        <v>323</v>
      </c>
      <c r="G18" s="577"/>
      <c r="H18" s="577"/>
      <c r="I18" s="577"/>
      <c r="J18" s="577"/>
      <c r="K18" s="577"/>
      <c r="L18" s="577"/>
      <c r="M18" s="577"/>
      <c r="N18" s="577"/>
      <c r="O18" s="577"/>
      <c r="P18" s="577"/>
      <c r="Q18" s="577"/>
      <c r="R18" s="577"/>
      <c r="S18" s="577"/>
    </row>
    <row r="19" spans="1:19" s="79" customFormat="1" ht="16.899999999999999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3"/>
    </row>
    <row r="20" spans="1:19" s="79" customFormat="1" ht="16.899999999999999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19" ht="16.899999999999999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81"/>
    </row>
    <row r="22" spans="1:19" ht="16.899999999999999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81"/>
    </row>
    <row r="23" spans="1:19" ht="16.899999999999999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81"/>
    </row>
    <row r="24" spans="1:19" ht="16.899999999999999" customHeight="1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81"/>
    </row>
    <row r="25" spans="1:19" ht="16.899999999999999" customHeight="1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81"/>
    </row>
    <row r="26" spans="1:19" ht="16.899999999999999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81"/>
    </row>
    <row r="27" spans="1:19" ht="16.899999999999999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70"/>
    </row>
    <row r="28" spans="1:19" ht="16.899999999999999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81"/>
    </row>
    <row r="29" spans="1:19" ht="16.899999999999999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81"/>
    </row>
    <row r="30" spans="1:19" s="79" customFormat="1" ht="16.899999999999999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3"/>
    </row>
    <row r="31" spans="1:19" ht="16.899999999999999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81"/>
    </row>
    <row r="32" spans="1:19" ht="16.899999999999999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170"/>
    </row>
    <row r="33" spans="1:19" ht="16.899999999999999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70"/>
    </row>
    <row r="34" spans="1:19" s="79" customFormat="1" ht="16.899999999999999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</row>
    <row r="35" spans="1:19" ht="16.899999999999999" customHeight="1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81"/>
    </row>
    <row r="36" spans="1:19" ht="16.899999999999999" customHeight="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170"/>
    </row>
    <row r="37" spans="1:19" s="79" customFormat="1" ht="16.899999999999999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</row>
    <row r="38" spans="1:19" ht="16.899999999999999" customHeigh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81"/>
    </row>
    <row r="39" spans="1:19" ht="16.899999999999999" customHeight="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81"/>
    </row>
    <row r="40" spans="1:19" ht="16.899999999999999" customHeight="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81"/>
    </row>
    <row r="41" spans="1:19" ht="16.899999999999999" customHeight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81"/>
    </row>
    <row r="42" spans="1:19" ht="16.899999999999999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81"/>
    </row>
    <row r="43" spans="1:19" ht="16.899999999999999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81"/>
    </row>
    <row r="44" spans="1:19" ht="16.899999999999999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170"/>
    </row>
    <row r="45" spans="1:19" ht="16.899999999999999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1"/>
    </row>
    <row r="46" spans="1:19" ht="16.899999999999999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81"/>
    </row>
    <row r="47" spans="1:19" ht="16.899999999999999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spans="1:19" ht="16.899999999999999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81"/>
    </row>
    <row r="49" spans="1:19" ht="16.899999999999999" customHeight="1">
      <c r="A49" s="106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06"/>
    </row>
    <row r="50" spans="1:19" ht="16.899999999999999" customHeight="1">
      <c r="A50" s="106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06"/>
    </row>
    <row r="51" spans="1:19" ht="16.899999999999999" customHeight="1">
      <c r="A51" s="106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06"/>
    </row>
    <row r="52" spans="1:19" ht="16.899999999999999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</sheetData>
  <mergeCells count="29"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  <mergeCell ref="A12:E12"/>
    <mergeCell ref="A13:E13"/>
    <mergeCell ref="A14:E14"/>
    <mergeCell ref="A15:E15"/>
    <mergeCell ref="P3:Q3"/>
    <mergeCell ref="R3:S3"/>
    <mergeCell ref="A1:C2"/>
    <mergeCell ref="D1:I2"/>
    <mergeCell ref="J1:O2"/>
    <mergeCell ref="P1:Q1"/>
    <mergeCell ref="R1:S1"/>
    <mergeCell ref="P2:Q2"/>
    <mergeCell ref="R2:S2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abSelected="1" zoomScaleNormal="100" workbookViewId="0">
      <selection activeCell="H25" sqref="H25:J25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291" t="s">
        <v>294</v>
      </c>
      <c r="B1" s="292"/>
      <c r="C1" s="292"/>
      <c r="D1" s="288" t="s">
        <v>340</v>
      </c>
      <c r="E1" s="288"/>
      <c r="F1" s="288"/>
      <c r="G1" s="288"/>
      <c r="H1" s="288"/>
      <c r="I1" s="288"/>
      <c r="J1" s="579" t="s">
        <v>341</v>
      </c>
      <c r="K1" s="286"/>
      <c r="L1" s="286"/>
      <c r="M1" s="286"/>
      <c r="N1" s="286"/>
      <c r="O1" s="286"/>
      <c r="P1" s="267" t="s">
        <v>12</v>
      </c>
      <c r="Q1" s="268"/>
      <c r="R1" s="263">
        <v>63080</v>
      </c>
      <c r="S1" s="264"/>
    </row>
    <row r="2" spans="1:22">
      <c r="A2" s="293"/>
      <c r="B2" s="294"/>
      <c r="C2" s="294"/>
      <c r="D2" s="289"/>
      <c r="E2" s="289"/>
      <c r="F2" s="290"/>
      <c r="G2" s="290"/>
      <c r="H2" s="289"/>
      <c r="I2" s="289"/>
      <c r="J2" s="287"/>
      <c r="K2" s="287"/>
      <c r="L2" s="287"/>
      <c r="M2" s="287"/>
      <c r="N2" s="287"/>
      <c r="O2" s="287"/>
      <c r="P2" s="269" t="s">
        <v>1</v>
      </c>
      <c r="Q2" s="270"/>
      <c r="R2" s="265">
        <f>N27</f>
        <v>2022</v>
      </c>
      <c r="S2" s="266"/>
    </row>
    <row r="3" spans="1:22">
      <c r="A3" s="205" t="s">
        <v>339</v>
      </c>
      <c r="B3" s="30"/>
      <c r="C3" s="30"/>
      <c r="D3" s="30"/>
      <c r="E3" s="30"/>
      <c r="F3" s="60"/>
      <c r="G3" s="60"/>
      <c r="H3" s="58"/>
      <c r="I3" s="58"/>
      <c r="J3" s="59"/>
      <c r="K3" s="59"/>
      <c r="L3" s="59"/>
      <c r="M3" s="59"/>
      <c r="N3" s="58"/>
      <c r="O3" s="58"/>
      <c r="P3" s="284" t="s">
        <v>33</v>
      </c>
      <c r="Q3" s="285"/>
      <c r="R3" s="271">
        <v>1</v>
      </c>
      <c r="S3" s="272"/>
    </row>
    <row r="4" spans="1:22" ht="13.9" customHeight="1" thickBot="1">
      <c r="A4" s="205"/>
      <c r="B4" s="30"/>
      <c r="C4" s="30"/>
      <c r="D4" s="30"/>
      <c r="E4" s="30"/>
      <c r="F4" s="59"/>
      <c r="G4" s="59"/>
      <c r="H4" s="58"/>
      <c r="I4" s="58"/>
      <c r="J4" s="59"/>
      <c r="K4" s="59"/>
      <c r="L4" s="59"/>
      <c r="M4" s="59"/>
      <c r="N4" s="58"/>
      <c r="O4" s="58"/>
      <c r="P4" s="220"/>
      <c r="Q4" s="220"/>
      <c r="R4" s="221"/>
      <c r="S4" s="221"/>
    </row>
    <row r="5" spans="1:22" ht="13.9" customHeight="1" thickTop="1">
      <c r="A5" s="224"/>
      <c r="B5" s="225"/>
      <c r="C5" s="225"/>
      <c r="D5" s="225"/>
      <c r="E5" s="225"/>
      <c r="F5" s="226"/>
      <c r="G5" s="226"/>
      <c r="H5" s="225"/>
      <c r="I5" s="225"/>
      <c r="J5" s="226"/>
      <c r="K5" s="226"/>
      <c r="L5" s="226"/>
      <c r="M5" s="226"/>
      <c r="N5" s="225"/>
      <c r="O5" s="225"/>
      <c r="P5" s="227"/>
      <c r="Q5" s="227"/>
      <c r="R5" s="228"/>
      <c r="S5" s="229"/>
    </row>
    <row r="6" spans="1:22" ht="13.9" customHeight="1">
      <c r="A6" s="230"/>
      <c r="B6" s="231"/>
      <c r="C6" s="231"/>
      <c r="D6" s="231"/>
      <c r="E6" s="231"/>
      <c r="F6" s="232"/>
      <c r="G6" s="232"/>
      <c r="H6" s="231"/>
      <c r="I6" s="231"/>
      <c r="J6" s="232"/>
      <c r="K6" s="232"/>
      <c r="L6" s="232"/>
      <c r="M6" s="232"/>
      <c r="N6" s="231"/>
      <c r="O6" s="231"/>
      <c r="P6" s="233"/>
      <c r="Q6" s="233"/>
      <c r="R6" s="234"/>
      <c r="S6" s="235"/>
    </row>
    <row r="7" spans="1:22" ht="13.9" customHeight="1">
      <c r="A7" s="230"/>
      <c r="B7" s="231"/>
      <c r="C7" s="231"/>
      <c r="D7" s="231"/>
      <c r="E7" s="275" t="s">
        <v>338</v>
      </c>
      <c r="F7" s="276"/>
      <c r="G7" s="276"/>
      <c r="H7" s="276"/>
      <c r="I7" s="276"/>
      <c r="J7" s="276"/>
      <c r="K7" s="276"/>
      <c r="L7" s="276"/>
      <c r="M7" s="276"/>
      <c r="N7" s="276"/>
      <c r="O7" s="277"/>
      <c r="P7" s="233"/>
      <c r="Q7" s="233"/>
      <c r="R7" s="234"/>
      <c r="S7" s="235"/>
    </row>
    <row r="8" spans="1:22" ht="13.9" customHeight="1">
      <c r="A8" s="230"/>
      <c r="B8" s="231"/>
      <c r="C8" s="231"/>
      <c r="D8" s="231"/>
      <c r="E8" s="278"/>
      <c r="F8" s="279"/>
      <c r="G8" s="279"/>
      <c r="H8" s="279"/>
      <c r="I8" s="279"/>
      <c r="J8" s="279"/>
      <c r="K8" s="279"/>
      <c r="L8" s="279"/>
      <c r="M8" s="279"/>
      <c r="N8" s="279"/>
      <c r="O8" s="280"/>
      <c r="P8" s="233"/>
      <c r="Q8" s="233"/>
      <c r="R8" s="234"/>
      <c r="S8" s="235"/>
      <c r="V8" s="222"/>
    </row>
    <row r="9" spans="1:22" ht="13.9" customHeight="1">
      <c r="A9" s="230"/>
      <c r="B9" s="231"/>
      <c r="C9" s="231"/>
      <c r="D9" s="231"/>
      <c r="E9" s="278"/>
      <c r="F9" s="279"/>
      <c r="G9" s="279"/>
      <c r="H9" s="279"/>
      <c r="I9" s="279"/>
      <c r="J9" s="279"/>
      <c r="K9" s="279"/>
      <c r="L9" s="279"/>
      <c r="M9" s="279"/>
      <c r="N9" s="279"/>
      <c r="O9" s="280"/>
      <c r="P9" s="233"/>
      <c r="Q9" s="233"/>
      <c r="R9" s="234"/>
      <c r="S9" s="235"/>
    </row>
    <row r="10" spans="1:22" ht="13.9" customHeight="1">
      <c r="A10" s="230"/>
      <c r="B10" s="231"/>
      <c r="C10" s="231"/>
      <c r="D10" s="231"/>
      <c r="E10" s="281"/>
      <c r="F10" s="282"/>
      <c r="G10" s="282"/>
      <c r="H10" s="282"/>
      <c r="I10" s="282"/>
      <c r="J10" s="282"/>
      <c r="K10" s="282"/>
      <c r="L10" s="282"/>
      <c r="M10" s="282"/>
      <c r="N10" s="282"/>
      <c r="O10" s="283"/>
      <c r="P10" s="233"/>
      <c r="Q10" s="233"/>
      <c r="R10" s="234"/>
      <c r="S10" s="235"/>
    </row>
    <row r="11" spans="1:22" ht="13.9" customHeight="1">
      <c r="A11" s="230"/>
      <c r="B11" s="231"/>
      <c r="C11" s="231"/>
      <c r="D11" s="231"/>
      <c r="E11" s="295" t="s">
        <v>337</v>
      </c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33"/>
      <c r="Q11" s="233"/>
      <c r="R11" s="234"/>
      <c r="S11" s="235"/>
      <c r="U11" s="223"/>
    </row>
    <row r="12" spans="1:22" ht="13.9" customHeight="1">
      <c r="A12" s="230"/>
      <c r="B12" s="231"/>
      <c r="C12" s="231"/>
      <c r="D12" s="231"/>
      <c r="E12" s="231"/>
      <c r="F12" s="232"/>
      <c r="G12" s="232"/>
      <c r="H12" s="231"/>
      <c r="I12" s="231"/>
      <c r="J12" s="232"/>
      <c r="K12" s="232"/>
      <c r="L12" s="232"/>
      <c r="M12" s="232"/>
      <c r="N12" s="231"/>
      <c r="O12" s="231"/>
      <c r="P12" s="233"/>
      <c r="Q12" s="233"/>
      <c r="R12" s="234"/>
      <c r="S12" s="235"/>
    </row>
    <row r="13" spans="1:22" ht="13.9" customHeight="1">
      <c r="A13" s="230"/>
      <c r="B13" s="231"/>
      <c r="C13" s="231"/>
      <c r="D13" s="231"/>
      <c r="E13" s="231"/>
      <c r="F13" s="232"/>
      <c r="G13" s="232"/>
      <c r="H13" s="231"/>
      <c r="I13" s="231"/>
      <c r="J13" s="232"/>
      <c r="K13" s="232"/>
      <c r="L13" s="232"/>
      <c r="M13" s="232"/>
      <c r="N13" s="231"/>
      <c r="O13" s="231"/>
      <c r="P13" s="233"/>
      <c r="Q13" s="233"/>
      <c r="R13" s="234"/>
      <c r="S13" s="235"/>
    </row>
    <row r="14" spans="1:22" ht="13.9" customHeight="1" thickBot="1">
      <c r="A14" s="236"/>
      <c r="B14" s="237"/>
      <c r="C14" s="237"/>
      <c r="D14" s="237"/>
      <c r="E14" s="237"/>
      <c r="F14" s="238"/>
      <c r="G14" s="238"/>
      <c r="H14" s="237"/>
      <c r="I14" s="237"/>
      <c r="J14" s="238"/>
      <c r="K14" s="238"/>
      <c r="L14" s="238"/>
      <c r="M14" s="238"/>
      <c r="N14" s="237"/>
      <c r="O14" s="237"/>
      <c r="P14" s="239"/>
      <c r="Q14" s="239"/>
      <c r="R14" s="240"/>
      <c r="S14" s="241"/>
    </row>
    <row r="15" spans="1:22" ht="13.9" customHeight="1" thickTop="1">
      <c r="A15" s="244"/>
      <c r="B15" s="244"/>
      <c r="C15" s="244"/>
      <c r="D15" s="244"/>
      <c r="E15" s="244"/>
      <c r="F15" s="244"/>
      <c r="G15" s="244"/>
    </row>
    <row r="16" spans="1:22" ht="13.15" customHeight="1">
      <c r="A16" s="57"/>
      <c r="B16" s="56"/>
      <c r="C16" s="56"/>
      <c r="D16" s="56"/>
      <c r="E16" s="56"/>
      <c r="F16" s="56"/>
      <c r="G16" s="56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"/>
    </row>
    <row r="17" spans="1:19" ht="16.149999999999999" customHeight="1">
      <c r="A17" s="242" t="s">
        <v>18</v>
      </c>
      <c r="B17" s="243"/>
      <c r="C17" s="243"/>
      <c r="D17" s="243"/>
      <c r="E17" s="243"/>
      <c r="F17" s="243"/>
      <c r="G17" s="243"/>
      <c r="H17" s="580" t="s">
        <v>341</v>
      </c>
      <c r="I17" s="257"/>
      <c r="J17" s="257"/>
      <c r="K17" s="257"/>
      <c r="L17" s="257"/>
      <c r="M17" s="257"/>
      <c r="N17" s="257"/>
      <c r="O17" s="257"/>
      <c r="P17" s="257"/>
      <c r="Q17" s="257"/>
      <c r="R17" s="2"/>
      <c r="S17" s="7"/>
    </row>
    <row r="18" spans="1:19" ht="16.149999999999999" customHeight="1">
      <c r="A18" s="50"/>
      <c r="B18" s="55"/>
      <c r="C18" s="51"/>
      <c r="D18" s="51"/>
      <c r="E18" s="51"/>
      <c r="F18" s="51"/>
      <c r="G18" s="2"/>
      <c r="H18" s="2"/>
      <c r="I18" s="2"/>
      <c r="J18" s="2"/>
      <c r="K18" s="2"/>
      <c r="L18" s="2"/>
      <c r="M18" s="51"/>
      <c r="N18" s="51"/>
      <c r="O18" s="51"/>
      <c r="P18" s="51"/>
      <c r="Q18" s="2"/>
      <c r="R18" s="2"/>
      <c r="S18" s="7"/>
    </row>
    <row r="19" spans="1:19" ht="16.149999999999999" customHeight="1">
      <c r="A19" s="242" t="s">
        <v>4</v>
      </c>
      <c r="B19" s="243"/>
      <c r="C19" s="243"/>
      <c r="D19" s="243"/>
      <c r="E19" s="243"/>
      <c r="F19" s="243"/>
      <c r="G19" s="243"/>
      <c r="H19" s="581" t="s">
        <v>342</v>
      </c>
      <c r="I19" s="248"/>
      <c r="J19" s="248"/>
      <c r="K19" s="248"/>
      <c r="L19" s="248"/>
      <c r="M19" s="248"/>
      <c r="N19" s="248"/>
      <c r="O19" s="248"/>
      <c r="P19" s="248"/>
      <c r="Q19" s="258"/>
      <c r="R19" s="2"/>
      <c r="S19" s="7"/>
    </row>
    <row r="20" spans="1:19" ht="16.149999999999999" customHeight="1">
      <c r="A20" s="52"/>
      <c r="B20" s="2"/>
      <c r="C20" s="2"/>
      <c r="D20" s="2"/>
      <c r="E20" s="2"/>
      <c r="F20" s="2"/>
      <c r="G20" s="2"/>
      <c r="H20" s="582" t="s">
        <v>343</v>
      </c>
      <c r="I20" s="245"/>
      <c r="J20" s="245"/>
      <c r="K20" s="245"/>
      <c r="L20" s="245"/>
      <c r="M20" s="245"/>
      <c r="N20" s="245"/>
      <c r="O20" s="245"/>
      <c r="P20" s="245"/>
      <c r="Q20" s="296"/>
      <c r="R20" s="2"/>
      <c r="S20" s="7"/>
    </row>
    <row r="21" spans="1:19" ht="16.149999999999999" customHeight="1">
      <c r="A21" s="52"/>
      <c r="B21" s="2"/>
      <c r="C21" s="2"/>
      <c r="D21" s="2"/>
      <c r="E21" s="2"/>
      <c r="F21" s="2"/>
      <c r="G21" s="51"/>
      <c r="H21" s="583" t="s">
        <v>344</v>
      </c>
      <c r="I21" s="255"/>
      <c r="J21" s="255"/>
      <c r="K21" s="255"/>
      <c r="L21" s="255"/>
      <c r="M21" s="255"/>
      <c r="N21" s="255"/>
      <c r="O21" s="255"/>
      <c r="P21" s="255"/>
      <c r="Q21" s="256"/>
      <c r="R21" s="2"/>
      <c r="S21" s="7"/>
    </row>
    <row r="22" spans="1:19" ht="16.149999999999999" customHeight="1">
      <c r="A22" s="52"/>
      <c r="B22" s="2"/>
      <c r="C22" s="2"/>
      <c r="D22" s="2"/>
      <c r="E22" s="2"/>
      <c r="F22" s="2"/>
      <c r="G22" s="51"/>
      <c r="H22" s="51"/>
      <c r="I22" s="51"/>
      <c r="J22" s="51"/>
      <c r="K22" s="51"/>
      <c r="L22" s="2"/>
      <c r="M22" s="2"/>
      <c r="N22" s="2"/>
      <c r="O22" s="2"/>
      <c r="P22" s="2"/>
      <c r="Q22" s="62"/>
      <c r="R22" s="63"/>
      <c r="S22" s="7"/>
    </row>
    <row r="23" spans="1:19" ht="16.149999999999999" customHeight="1">
      <c r="A23" s="273" t="s">
        <v>336</v>
      </c>
      <c r="B23" s="274"/>
      <c r="C23" s="274"/>
      <c r="D23" s="274"/>
      <c r="E23" s="274"/>
      <c r="F23" s="274"/>
      <c r="G23" s="274"/>
      <c r="H23" s="584" t="s">
        <v>345</v>
      </c>
      <c r="I23" s="253"/>
      <c r="J23" s="254"/>
      <c r="K23" s="51"/>
      <c r="L23" s="2"/>
      <c r="M23" s="2"/>
      <c r="N23" s="2"/>
      <c r="O23" s="2"/>
      <c r="P23" s="2"/>
      <c r="Q23" s="62"/>
      <c r="R23" s="63"/>
      <c r="S23" s="7"/>
    </row>
    <row r="24" spans="1:19" ht="16.149999999999999" customHeight="1">
      <c r="A24" s="52"/>
      <c r="B24" s="64"/>
      <c r="C24" s="64"/>
      <c r="D24" s="64"/>
      <c r="E24" s="64"/>
      <c r="F24" s="2"/>
      <c r="G24" s="51"/>
      <c r="H24" s="51"/>
      <c r="I24" s="51"/>
      <c r="J24" s="51"/>
      <c r="K24" s="51"/>
      <c r="L24" s="2"/>
      <c r="M24" s="2"/>
      <c r="N24" s="2"/>
      <c r="O24" s="2"/>
      <c r="P24" s="2"/>
      <c r="Q24" s="62"/>
      <c r="R24" s="63"/>
      <c r="S24" s="7"/>
    </row>
    <row r="25" spans="1:19" ht="16.149999999999999" customHeight="1">
      <c r="A25" s="242" t="s">
        <v>39</v>
      </c>
      <c r="B25" s="243"/>
      <c r="C25" s="243"/>
      <c r="D25" s="243"/>
      <c r="E25" s="243"/>
      <c r="F25" s="243"/>
      <c r="G25" s="252"/>
      <c r="H25" s="584" t="s">
        <v>355</v>
      </c>
      <c r="I25" s="253"/>
      <c r="J25" s="254"/>
      <c r="K25" s="51"/>
      <c r="L25" s="2"/>
      <c r="M25" s="2"/>
      <c r="N25" s="2"/>
      <c r="O25" s="2"/>
      <c r="P25" s="2"/>
      <c r="Q25" s="62"/>
      <c r="R25" s="63"/>
      <c r="S25" s="7"/>
    </row>
    <row r="26" spans="1:19" ht="16.149999999999999" customHeight="1">
      <c r="A26" s="52"/>
      <c r="B26" s="2"/>
      <c r="C26" s="2"/>
      <c r="D26" s="2"/>
      <c r="E26" s="2"/>
      <c r="F26" s="2"/>
      <c r="G26" s="53"/>
      <c r="H26" s="51"/>
      <c r="I26" s="51"/>
      <c r="J26" s="51"/>
      <c r="K26" s="51"/>
      <c r="L26" s="2"/>
      <c r="M26" s="2"/>
      <c r="N26" s="2"/>
      <c r="O26" s="2"/>
      <c r="P26" s="2"/>
      <c r="Q26" s="2"/>
      <c r="R26" s="2"/>
      <c r="S26" s="7"/>
    </row>
    <row r="27" spans="1:19" ht="16.899999999999999" customHeight="1">
      <c r="A27" s="242" t="s">
        <v>299</v>
      </c>
      <c r="B27" s="243"/>
      <c r="C27" s="243"/>
      <c r="D27" s="243"/>
      <c r="E27" s="243"/>
      <c r="F27" s="243"/>
      <c r="G27" s="243"/>
      <c r="H27" s="585" t="s">
        <v>346</v>
      </c>
      <c r="I27" s="261"/>
      <c r="J27" s="262"/>
      <c r="K27" s="171"/>
      <c r="L27" s="171" t="s">
        <v>1</v>
      </c>
      <c r="M27" s="171"/>
      <c r="N27" s="181">
        <v>2022</v>
      </c>
      <c r="O27" s="171"/>
      <c r="P27" s="171"/>
      <c r="Q27" s="171"/>
      <c r="R27" s="2"/>
      <c r="S27" s="7"/>
    </row>
    <row r="28" spans="1:19" ht="16.899999999999999" customHeight="1">
      <c r="A28" s="52"/>
      <c r="B28" s="2"/>
      <c r="C28" s="2"/>
      <c r="D28" s="2"/>
      <c r="E28" s="2"/>
      <c r="F28" s="2"/>
      <c r="G28" s="53"/>
      <c r="H28" s="51"/>
      <c r="I28" s="51"/>
      <c r="J28" s="51"/>
      <c r="K28" s="51"/>
      <c r="L28" s="2"/>
      <c r="M28" s="2"/>
      <c r="N28" s="2"/>
      <c r="O28" s="2"/>
      <c r="P28" s="2"/>
      <c r="Q28" s="2"/>
      <c r="R28" s="2"/>
      <c r="S28" s="7"/>
    </row>
    <row r="29" spans="1:19" ht="16.899999999999999" customHeight="1">
      <c r="A29" s="246" t="s">
        <v>36</v>
      </c>
      <c r="B29" s="247"/>
      <c r="C29" s="247"/>
      <c r="D29" s="247"/>
      <c r="E29" s="247"/>
      <c r="F29" s="247"/>
      <c r="G29" s="247"/>
      <c r="H29" s="586" t="s">
        <v>347</v>
      </c>
      <c r="I29" s="260"/>
      <c r="J29" s="260"/>
      <c r="K29" s="260"/>
      <c r="L29" s="260"/>
      <c r="M29" s="260"/>
      <c r="N29" s="260"/>
      <c r="O29" s="260"/>
      <c r="P29" s="260"/>
      <c r="Q29" s="260"/>
      <c r="R29" s="66"/>
      <c r="S29" s="12"/>
    </row>
    <row r="30" spans="1:19" ht="16.899999999999999" customHeight="1">
      <c r="A30" s="242" t="s">
        <v>5</v>
      </c>
      <c r="B30" s="243"/>
      <c r="C30" s="243"/>
      <c r="D30" s="243"/>
      <c r="E30" s="243"/>
      <c r="F30" s="243"/>
      <c r="G30" s="243"/>
      <c r="H30" s="587" t="s">
        <v>348</v>
      </c>
      <c r="I30" s="259"/>
      <c r="J30" s="259"/>
      <c r="K30" s="259"/>
      <c r="L30" s="259"/>
      <c r="M30" s="259"/>
      <c r="N30" s="259"/>
      <c r="O30" s="259"/>
      <c r="P30" s="259"/>
      <c r="Q30" s="259"/>
      <c r="R30" s="2"/>
      <c r="S30" s="7"/>
    </row>
    <row r="31" spans="1:19" ht="16.899999999999999" customHeight="1">
      <c r="A31" s="242" t="s">
        <v>6</v>
      </c>
      <c r="B31" s="243"/>
      <c r="C31" s="243"/>
      <c r="D31" s="243"/>
      <c r="E31" s="243"/>
      <c r="F31" s="243"/>
      <c r="G31" s="243"/>
      <c r="H31" s="588" t="s">
        <v>349</v>
      </c>
      <c r="I31" s="249"/>
      <c r="J31" s="249"/>
      <c r="K31" s="249"/>
      <c r="L31" s="249"/>
      <c r="M31" s="249"/>
      <c r="N31" s="249"/>
      <c r="O31" s="249"/>
      <c r="P31" s="249"/>
      <c r="Q31" s="249"/>
      <c r="R31" s="2"/>
      <c r="S31" s="7"/>
    </row>
    <row r="32" spans="1:19" ht="16.899999999999999" customHeight="1">
      <c r="A32" s="242" t="s">
        <v>7</v>
      </c>
      <c r="B32" s="243"/>
      <c r="C32" s="243"/>
      <c r="D32" s="243"/>
      <c r="E32" s="243"/>
      <c r="F32" s="243"/>
      <c r="G32" s="243"/>
      <c r="H32" s="587" t="s">
        <v>350</v>
      </c>
      <c r="I32" s="245"/>
      <c r="J32" s="245"/>
      <c r="K32" s="245"/>
      <c r="L32" s="245"/>
      <c r="M32" s="245"/>
      <c r="N32" s="245"/>
      <c r="O32" s="245"/>
      <c r="P32" s="245"/>
      <c r="Q32" s="245"/>
      <c r="R32" s="2"/>
      <c r="S32" s="7"/>
    </row>
    <row r="33" spans="1:19" ht="16.899999999999999" customHeight="1">
      <c r="A33" s="52"/>
      <c r="B33" s="2"/>
      <c r="C33" s="2"/>
      <c r="D33" s="2"/>
      <c r="E33" s="2"/>
      <c r="F33" s="2"/>
      <c r="G33" s="2"/>
      <c r="H33" s="2"/>
      <c r="I33" s="53"/>
      <c r="J33" s="51"/>
      <c r="K33" s="51"/>
      <c r="L33" s="51"/>
      <c r="M33" s="51"/>
      <c r="N33" s="2"/>
      <c r="O33" s="2"/>
      <c r="P33" s="2"/>
      <c r="Q33" s="2"/>
      <c r="R33" s="2"/>
      <c r="S33" s="7"/>
    </row>
    <row r="34" spans="1:19" ht="16.899999999999999" customHeight="1">
      <c r="A34" s="246" t="s">
        <v>37</v>
      </c>
      <c r="B34" s="247"/>
      <c r="C34" s="247"/>
      <c r="D34" s="247"/>
      <c r="E34" s="247"/>
      <c r="F34" s="247"/>
      <c r="G34" s="247"/>
      <c r="H34" s="589" t="s">
        <v>351</v>
      </c>
      <c r="I34" s="54"/>
      <c r="J34" s="65"/>
      <c r="K34" s="54"/>
      <c r="L34" s="54"/>
      <c r="M34" s="54"/>
      <c r="N34" s="54"/>
      <c r="O34" s="54"/>
      <c r="P34" s="54"/>
      <c r="Q34" s="54"/>
      <c r="R34" s="66"/>
      <c r="S34" s="12"/>
    </row>
    <row r="35" spans="1:19" ht="16.899999999999999" customHeight="1">
      <c r="A35" s="250" t="s">
        <v>5</v>
      </c>
      <c r="B35" s="251"/>
      <c r="C35" s="251"/>
      <c r="D35" s="251"/>
      <c r="E35" s="251"/>
      <c r="F35" s="251"/>
      <c r="G35" s="251"/>
      <c r="H35" s="590" t="s">
        <v>352</v>
      </c>
      <c r="I35" s="248"/>
      <c r="J35" s="248"/>
      <c r="K35" s="248"/>
      <c r="L35" s="248"/>
      <c r="M35" s="248"/>
      <c r="N35" s="248"/>
      <c r="O35" s="248"/>
      <c r="P35" s="248"/>
      <c r="Q35" s="248"/>
      <c r="R35" s="61"/>
      <c r="S35" s="6"/>
    </row>
    <row r="36" spans="1:19" ht="16.899999999999999" customHeight="1">
      <c r="A36" s="242" t="s">
        <v>6</v>
      </c>
      <c r="B36" s="243"/>
      <c r="C36" s="243"/>
      <c r="D36" s="243"/>
      <c r="E36" s="243"/>
      <c r="F36" s="243"/>
      <c r="G36" s="243"/>
      <c r="H36" s="588" t="s">
        <v>353</v>
      </c>
      <c r="I36" s="249"/>
      <c r="J36" s="249"/>
      <c r="K36" s="249"/>
      <c r="L36" s="249"/>
      <c r="M36" s="249"/>
      <c r="N36" s="249"/>
      <c r="O36" s="249"/>
      <c r="P36" s="249"/>
      <c r="Q36" s="249"/>
      <c r="R36" s="2"/>
      <c r="S36" s="7"/>
    </row>
    <row r="37" spans="1:19" ht="16.899999999999999" customHeight="1">
      <c r="A37" s="242" t="s">
        <v>7</v>
      </c>
      <c r="B37" s="243"/>
      <c r="C37" s="243"/>
      <c r="D37" s="243"/>
      <c r="E37" s="243"/>
      <c r="F37" s="243"/>
      <c r="G37" s="243"/>
      <c r="H37" s="587" t="s">
        <v>354</v>
      </c>
      <c r="I37" s="245"/>
      <c r="J37" s="245"/>
      <c r="K37" s="245"/>
      <c r="L37" s="245"/>
      <c r="M37" s="245"/>
      <c r="N37" s="245"/>
      <c r="O37" s="245"/>
      <c r="P37" s="245"/>
      <c r="Q37" s="245"/>
      <c r="R37" s="2"/>
      <c r="S37" s="7"/>
    </row>
    <row r="38" spans="1:19" ht="13.15" customHeight="1">
      <c r="A38" s="177"/>
      <c r="B38" s="4"/>
      <c r="C38" s="4"/>
      <c r="D38" s="4"/>
      <c r="E38" s="4"/>
      <c r="F38" s="4"/>
      <c r="G38" s="178"/>
      <c r="H38" s="179"/>
      <c r="I38" s="179"/>
      <c r="J38" s="179"/>
      <c r="K38" s="179"/>
      <c r="L38" s="4"/>
      <c r="M38" s="4"/>
      <c r="N38" s="4"/>
      <c r="O38" s="4"/>
      <c r="P38" s="4"/>
      <c r="Q38" s="4"/>
      <c r="R38" s="4"/>
      <c r="S38" s="8"/>
    </row>
  </sheetData>
  <mergeCells count="39">
    <mergeCell ref="A23:G23"/>
    <mergeCell ref="H23:J23"/>
    <mergeCell ref="E7:O10"/>
    <mergeCell ref="P3:Q3"/>
    <mergeCell ref="J1:O2"/>
    <mergeCell ref="D1:I2"/>
    <mergeCell ref="A1:C2"/>
    <mergeCell ref="E11:O11"/>
    <mergeCell ref="H20:Q20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W41"/>
  <sheetViews>
    <sheetView topLeftCell="A4" zoomScaleNormal="100" zoomScalePageLayoutView="70" workbookViewId="0">
      <selection activeCell="H9" sqref="H9:V9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3">
      <c r="A1" s="291" t="str">
        <f>Coordonnées!A1</f>
        <v>Synthèse des Comptes</v>
      </c>
      <c r="B1" s="292"/>
      <c r="C1" s="292"/>
      <c r="D1" s="288" t="str">
        <f>Coordonnées!D1</f>
        <v>Administration communale de</v>
      </c>
      <c r="E1" s="288"/>
      <c r="F1" s="288"/>
      <c r="G1" s="288"/>
      <c r="H1" s="288"/>
      <c r="I1" s="288"/>
      <c r="J1" s="286" t="str">
        <f>Coordonnées!J1</f>
        <v>WAIMES</v>
      </c>
      <c r="K1" s="286"/>
      <c r="L1" s="286"/>
      <c r="M1" s="286"/>
      <c r="N1" s="286"/>
      <c r="O1" s="286"/>
      <c r="P1" s="267" t="str">
        <f>Coordonnées!P1</f>
        <v>Code INS</v>
      </c>
      <c r="Q1" s="268"/>
      <c r="R1" s="263">
        <f>Coordonnées!R1</f>
        <v>63080</v>
      </c>
      <c r="S1" s="264"/>
    </row>
    <row r="2" spans="1:23">
      <c r="A2" s="293"/>
      <c r="B2" s="294"/>
      <c r="C2" s="294"/>
      <c r="D2" s="289"/>
      <c r="E2" s="289"/>
      <c r="F2" s="290"/>
      <c r="G2" s="290"/>
      <c r="H2" s="289"/>
      <c r="I2" s="289"/>
      <c r="J2" s="287"/>
      <c r="K2" s="287"/>
      <c r="L2" s="287"/>
      <c r="M2" s="287"/>
      <c r="N2" s="287"/>
      <c r="O2" s="287"/>
      <c r="P2" s="269" t="str">
        <f>Coordonnées!P2</f>
        <v>Exercice:</v>
      </c>
      <c r="Q2" s="270"/>
      <c r="R2" s="265">
        <f>Coordonnées!R2</f>
        <v>2022</v>
      </c>
      <c r="S2" s="266"/>
    </row>
    <row r="3" spans="1:23">
      <c r="A3" s="205" t="str">
        <f>Coordonnées!A3</f>
        <v>Modèle officiel généré par l'application eComptes © SPW Intérieur et Action Sociale</v>
      </c>
      <c r="B3" s="30"/>
      <c r="C3" s="30"/>
      <c r="D3" s="30"/>
      <c r="E3" s="30"/>
      <c r="F3" s="60"/>
      <c r="G3" s="60"/>
      <c r="H3" s="58"/>
      <c r="I3" s="58"/>
      <c r="J3" s="59"/>
      <c r="K3" s="59"/>
      <c r="L3" s="59"/>
      <c r="M3" s="59"/>
      <c r="N3" s="58"/>
      <c r="O3" s="58"/>
      <c r="P3" s="284" t="str">
        <f>Coordonnées!P3</f>
        <v>Version:</v>
      </c>
      <c r="Q3" s="285"/>
      <c r="R3" s="271">
        <f>Coordonnées!R3</f>
        <v>1</v>
      </c>
      <c r="S3" s="272"/>
    </row>
    <row r="4" spans="1:23" ht="13.15" customHeight="1">
      <c r="A4" s="68"/>
      <c r="B4" s="68"/>
      <c r="C4" s="68"/>
      <c r="D4" s="68"/>
      <c r="E4" s="68"/>
      <c r="F4" s="68"/>
      <c r="G4" s="6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3" ht="13.15" customHeight="1">
      <c r="A5" s="28"/>
      <c r="B5" s="29"/>
      <c r="C5" s="49"/>
      <c r="D5" s="49"/>
      <c r="E5" s="49"/>
      <c r="F5" s="51"/>
      <c r="G5" s="51"/>
      <c r="H5" s="51"/>
      <c r="I5" s="51"/>
      <c r="J5" s="69"/>
      <c r="K5" s="69"/>
      <c r="L5" s="69"/>
      <c r="M5" s="69"/>
      <c r="N5" s="69"/>
      <c r="O5" s="69"/>
      <c r="P5" s="69"/>
      <c r="Q5" s="69"/>
      <c r="R5" s="48"/>
      <c r="S5" s="48"/>
    </row>
    <row r="6" spans="1:23" ht="18.399999999999999" customHeight="1">
      <c r="A6" s="49"/>
      <c r="B6" s="49"/>
      <c r="C6" s="49"/>
      <c r="D6" s="49"/>
      <c r="E6" s="49"/>
      <c r="F6" s="51"/>
      <c r="G6" s="67"/>
      <c r="H6" s="312" t="s">
        <v>297</v>
      </c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3"/>
      <c r="U6" s="313"/>
      <c r="V6" s="313"/>
    </row>
    <row r="7" spans="1:23" ht="18.399999999999999" customHeight="1">
      <c r="A7" s="73"/>
      <c r="B7" s="74"/>
      <c r="C7" s="74"/>
      <c r="D7" s="74"/>
      <c r="E7" s="74"/>
      <c r="F7" s="74"/>
      <c r="G7" s="74"/>
      <c r="H7" s="298" t="str">
        <f>Coordonnées!$H$27</f>
        <v>Compte</v>
      </c>
      <c r="I7" s="298"/>
      <c r="J7" s="298"/>
      <c r="K7" s="298" t="str">
        <f>Coordonnées!$H$27</f>
        <v>Compte</v>
      </c>
      <c r="L7" s="298"/>
      <c r="M7" s="298"/>
      <c r="N7" s="298" t="str">
        <f>Coordonnées!$H$27</f>
        <v>Compte</v>
      </c>
      <c r="O7" s="298"/>
      <c r="P7" s="298"/>
      <c r="Q7" s="298" t="str">
        <f>Coordonnées!$H$27</f>
        <v>Compte</v>
      </c>
      <c r="R7" s="298"/>
      <c r="S7" s="298"/>
      <c r="T7" s="298" t="str">
        <f>Coordonnées!$H$27</f>
        <v>Compte</v>
      </c>
      <c r="U7" s="298"/>
      <c r="V7" s="298"/>
    </row>
    <row r="8" spans="1:23" ht="18.399999999999999" customHeight="1" thickBot="1">
      <c r="A8" s="297" t="s">
        <v>2</v>
      </c>
      <c r="B8" s="297"/>
      <c r="C8" s="297"/>
      <c r="D8" s="297"/>
      <c r="E8" s="297"/>
      <c r="F8" s="297"/>
      <c r="G8" s="297"/>
      <c r="H8" s="299">
        <f>K8-1</f>
        <v>2018</v>
      </c>
      <c r="I8" s="299"/>
      <c r="J8" s="299"/>
      <c r="K8" s="299">
        <f>N8-1</f>
        <v>2019</v>
      </c>
      <c r="L8" s="299"/>
      <c r="M8" s="299"/>
      <c r="N8" s="299">
        <f>Q8-1</f>
        <v>2020</v>
      </c>
      <c r="O8" s="299"/>
      <c r="P8" s="299"/>
      <c r="Q8" s="299">
        <f>T8-1</f>
        <v>2021</v>
      </c>
      <c r="R8" s="299"/>
      <c r="S8" s="299"/>
      <c r="T8" s="299">
        <f>R2</f>
        <v>2022</v>
      </c>
      <c r="U8" s="299"/>
      <c r="V8" s="299"/>
    </row>
    <row r="9" spans="1:23" ht="18.399999999999999" customHeight="1" thickBot="1">
      <c r="A9" s="306" t="s">
        <v>324</v>
      </c>
      <c r="B9" s="307"/>
      <c r="C9" s="307"/>
      <c r="D9" s="307"/>
      <c r="E9" s="307"/>
      <c r="F9" s="307"/>
      <c r="G9" s="308"/>
      <c r="H9" s="300">
        <f>'Ordinaire GE'!H26-'Ordinaire GE'!H15</f>
        <v>1237772.5199999996</v>
      </c>
      <c r="I9" s="301"/>
      <c r="J9" s="302"/>
      <c r="K9" s="300">
        <f>'Ordinaire GE'!K26-'Ordinaire GE'!K15</f>
        <v>229572.48999999836</v>
      </c>
      <c r="L9" s="301"/>
      <c r="M9" s="302"/>
      <c r="N9" s="300">
        <f>'Ordinaire GE'!N26-'Ordinaire GE'!N15</f>
        <v>1149447.8599999994</v>
      </c>
      <c r="O9" s="301"/>
      <c r="P9" s="302"/>
      <c r="Q9" s="300">
        <f>'Ordinaire GE'!Q26-'Ordinaire GE'!Q15</f>
        <v>468341.00999999791</v>
      </c>
      <c r="R9" s="301"/>
      <c r="S9" s="302"/>
      <c r="T9" s="300">
        <f>'Ordinaire GE'!T26-'Ordinaire GE'!T15</f>
        <v>-102142.43999999948</v>
      </c>
      <c r="U9" s="301"/>
      <c r="V9" s="302"/>
    </row>
    <row r="10" spans="1:23" ht="40.5" customHeight="1" thickBot="1">
      <c r="A10" s="309" t="s">
        <v>332</v>
      </c>
      <c r="B10" s="310"/>
      <c r="C10" s="310"/>
      <c r="D10" s="310"/>
      <c r="E10" s="310"/>
      <c r="F10" s="310"/>
      <c r="G10" s="311"/>
      <c r="H10" s="303">
        <f>'Ordinaire GE'!H29-'Ordinaire GE'!H18</f>
        <v>4813823.8899999969</v>
      </c>
      <c r="I10" s="304"/>
      <c r="J10" s="305"/>
      <c r="K10" s="303">
        <f>'Ordinaire GE'!K29-'Ordinaire GE'!K18</f>
        <v>4824688.1499999985</v>
      </c>
      <c r="L10" s="304"/>
      <c r="M10" s="305"/>
      <c r="N10" s="303">
        <f>'Ordinaire GE'!N29-'Ordinaire GE'!N18</f>
        <v>5031618.3699999992</v>
      </c>
      <c r="O10" s="304"/>
      <c r="P10" s="305"/>
      <c r="Q10" s="303">
        <f>'Ordinaire GE'!Q29-'Ordinaire GE'!Q18</f>
        <v>5078471.7299999967</v>
      </c>
      <c r="R10" s="304"/>
      <c r="S10" s="305"/>
      <c r="T10" s="303">
        <f>'Ordinaire GE'!T29-'Ordinaire GE'!T18</f>
        <v>4712589.040000001</v>
      </c>
      <c r="U10" s="304"/>
      <c r="V10" s="305"/>
    </row>
    <row r="11" spans="1:23" ht="16.899999999999999" customHeight="1">
      <c r="A11" s="106" t="s">
        <v>325</v>
      </c>
      <c r="B11" s="74"/>
      <c r="C11" s="74"/>
      <c r="D11" s="74"/>
      <c r="E11" s="74"/>
      <c r="F11" s="74"/>
      <c r="G11" s="74"/>
      <c r="H11" s="75"/>
      <c r="I11" s="75"/>
      <c r="J11" s="75"/>
      <c r="K11" s="75"/>
      <c r="L11" s="76"/>
      <c r="M11" s="76"/>
      <c r="N11" s="76"/>
      <c r="O11" s="76"/>
      <c r="P11" s="76"/>
      <c r="Q11" s="76"/>
      <c r="R11" s="77"/>
      <c r="S11" s="77"/>
    </row>
    <row r="12" spans="1:23" ht="16.899999999999999" customHeight="1">
      <c r="A12" s="211"/>
      <c r="B12" s="211"/>
      <c r="C12" s="211"/>
      <c r="D12" s="211"/>
      <c r="E12" s="211"/>
      <c r="F12" s="204"/>
      <c r="G12" s="212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8"/>
      <c r="U12" s="218"/>
      <c r="V12" s="218"/>
      <c r="W12" s="213"/>
    </row>
    <row r="13" spans="1:23" ht="16.899999999999999" customHeight="1">
      <c r="A13" s="76"/>
      <c r="B13" s="214"/>
      <c r="C13" s="214"/>
      <c r="D13" s="214"/>
      <c r="E13" s="214"/>
      <c r="F13" s="214"/>
      <c r="G13" s="214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213"/>
    </row>
    <row r="14" spans="1:23" ht="16.899999999999999" customHeight="1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3"/>
    </row>
    <row r="15" spans="1:23" ht="16.899999999999999" customHeight="1">
      <c r="A15" s="76"/>
      <c r="B15" s="76"/>
      <c r="C15" s="76"/>
      <c r="D15" s="76"/>
      <c r="E15" s="76"/>
      <c r="F15" s="76"/>
      <c r="G15" s="7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3"/>
    </row>
    <row r="16" spans="1:23" ht="25.15" customHeight="1">
      <c r="A16" s="217"/>
      <c r="B16" s="217"/>
      <c r="C16" s="217"/>
      <c r="D16" s="217"/>
      <c r="E16" s="217"/>
      <c r="F16" s="217"/>
      <c r="G16" s="217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3"/>
    </row>
    <row r="17" spans="1:23" ht="16.899999999999999" customHeight="1">
      <c r="A17" s="77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76"/>
      <c r="M17" s="76"/>
      <c r="N17" s="76"/>
      <c r="O17" s="76"/>
      <c r="P17" s="76"/>
      <c r="Q17" s="76"/>
      <c r="R17" s="77"/>
      <c r="S17" s="77"/>
      <c r="T17" s="213"/>
      <c r="U17" s="213"/>
      <c r="V17" s="213"/>
      <c r="W17" s="213"/>
    </row>
    <row r="18" spans="1:23" ht="16.899999999999999" customHeight="1"/>
    <row r="19" spans="1:23" ht="16.899999999999999" customHeight="1"/>
    <row r="20" spans="1:23" ht="16.899999999999999" customHeight="1"/>
    <row r="21" spans="1:23" ht="16.899999999999999" customHeight="1"/>
    <row r="22" spans="1:23" ht="16.899999999999999" customHeight="1"/>
    <row r="23" spans="1:23" ht="16.899999999999999" customHeight="1"/>
    <row r="24" spans="1:23" ht="16.899999999999999" customHeight="1"/>
    <row r="25" spans="1:23" ht="16.899999999999999" customHeight="1"/>
    <row r="26" spans="1:23" ht="16.899999999999999" customHeight="1"/>
    <row r="27" spans="1:23" ht="16.899999999999999" customHeight="1"/>
    <row r="28" spans="1:23" ht="16.899999999999999" customHeight="1"/>
    <row r="29" spans="1:23" ht="16.899999999999999" customHeight="1"/>
    <row r="30" spans="1:23" ht="16.899999999999999" customHeight="1"/>
    <row r="31" spans="1:23" ht="16.899999999999999" customHeight="1"/>
    <row r="32" spans="1:23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P2:Q2"/>
    <mergeCell ref="R2:S2"/>
    <mergeCell ref="A1:C2"/>
    <mergeCell ref="D1:I2"/>
    <mergeCell ref="J1:O2"/>
    <mergeCell ref="P1:Q1"/>
    <mergeCell ref="R1:S1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V30"/>
  <sheetViews>
    <sheetView topLeftCell="A25"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91" t="str">
        <f>Coordonnées!A1</f>
        <v>Synthèse des Comptes</v>
      </c>
      <c r="B1" s="292"/>
      <c r="C1" s="292"/>
      <c r="D1" s="288" t="str">
        <f>Coordonnées!D1</f>
        <v>Administration communale de</v>
      </c>
      <c r="E1" s="288"/>
      <c r="F1" s="288"/>
      <c r="G1" s="288"/>
      <c r="H1" s="288"/>
      <c r="I1" s="288"/>
      <c r="J1" s="286" t="str">
        <f>Coordonnées!J1</f>
        <v>WAIMES</v>
      </c>
      <c r="K1" s="286"/>
      <c r="L1" s="286"/>
      <c r="M1" s="286"/>
      <c r="N1" s="286"/>
      <c r="O1" s="286"/>
      <c r="P1" s="267" t="str">
        <f>Coordonnées!P1</f>
        <v>Code INS</v>
      </c>
      <c r="Q1" s="268"/>
      <c r="R1" s="263">
        <f>Coordonnées!R1</f>
        <v>63080</v>
      </c>
      <c r="S1" s="264"/>
    </row>
    <row r="2" spans="1:22">
      <c r="A2" s="293"/>
      <c r="B2" s="294"/>
      <c r="C2" s="294"/>
      <c r="D2" s="289"/>
      <c r="E2" s="289"/>
      <c r="F2" s="290"/>
      <c r="G2" s="290"/>
      <c r="H2" s="289"/>
      <c r="I2" s="289"/>
      <c r="J2" s="287"/>
      <c r="K2" s="287"/>
      <c r="L2" s="287"/>
      <c r="M2" s="287"/>
      <c r="N2" s="287"/>
      <c r="O2" s="287"/>
      <c r="P2" s="269" t="str">
        <f>Coordonnées!P2</f>
        <v>Exercice:</v>
      </c>
      <c r="Q2" s="270"/>
      <c r="R2" s="265">
        <f>Coordonnées!R2</f>
        <v>2022</v>
      </c>
      <c r="S2" s="266"/>
    </row>
    <row r="3" spans="1:22">
      <c r="A3" s="205" t="str">
        <f>Coordonnées!A3</f>
        <v>Modèle officiel généré par l'application eComptes © SPW Intérieur et Action Sociale</v>
      </c>
      <c r="B3" s="30"/>
      <c r="C3" s="30"/>
      <c r="D3" s="30"/>
      <c r="E3" s="30"/>
      <c r="F3" s="60"/>
      <c r="G3" s="60"/>
      <c r="H3" s="58"/>
      <c r="I3" s="58"/>
      <c r="J3" s="59"/>
      <c r="K3" s="59"/>
      <c r="L3" s="59"/>
      <c r="M3" s="59"/>
      <c r="N3" s="58"/>
      <c r="O3" s="58"/>
      <c r="P3" s="284" t="str">
        <f>Coordonnées!P3</f>
        <v>Version:</v>
      </c>
      <c r="Q3" s="285"/>
      <c r="R3" s="271">
        <f>Coordonnées!R3</f>
        <v>1</v>
      </c>
      <c r="S3" s="272"/>
    </row>
    <row r="4" spans="1:22" ht="13.15" customHeight="1">
      <c r="A4" s="68"/>
      <c r="B4" s="68"/>
      <c r="C4" s="68"/>
      <c r="D4" s="68"/>
      <c r="E4" s="68"/>
      <c r="F4" s="68"/>
      <c r="G4" s="6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2" ht="16.899999999999999" customHeight="1">
      <c r="A5" s="3"/>
      <c r="B5" s="49"/>
      <c r="C5" s="49"/>
      <c r="D5" s="49"/>
      <c r="E5" s="49"/>
      <c r="L5" s="71"/>
      <c r="M5" s="71"/>
      <c r="N5" s="71"/>
      <c r="O5" s="71"/>
      <c r="P5" s="71"/>
      <c r="Q5" s="71"/>
      <c r="R5" s="70"/>
      <c r="S5" s="70"/>
    </row>
    <row r="6" spans="1:22" ht="18.399999999999999" customHeight="1">
      <c r="A6" s="28"/>
      <c r="B6" s="49"/>
      <c r="C6" s="49"/>
      <c r="D6" s="49"/>
      <c r="E6" s="49"/>
      <c r="H6" s="314" t="s">
        <v>298</v>
      </c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5"/>
      <c r="U6" s="315"/>
      <c r="V6" s="315"/>
    </row>
    <row r="7" spans="1:22" ht="18.399999999999999" customHeight="1">
      <c r="A7" s="72"/>
      <c r="B7" s="75"/>
      <c r="C7" s="74"/>
      <c r="D7" s="74"/>
      <c r="E7" s="74"/>
      <c r="F7" s="74"/>
      <c r="G7" s="74"/>
      <c r="H7" s="316" t="str">
        <f>Coordonnées!$H$27</f>
        <v>Compte</v>
      </c>
      <c r="I7" s="316"/>
      <c r="J7" s="316"/>
      <c r="K7" s="316" t="str">
        <f>Coordonnées!$H$27</f>
        <v>Compte</v>
      </c>
      <c r="L7" s="316"/>
      <c r="M7" s="316"/>
      <c r="N7" s="316" t="str">
        <f>Coordonnées!$H$27</f>
        <v>Compte</v>
      </c>
      <c r="O7" s="316"/>
      <c r="P7" s="316"/>
      <c r="Q7" s="316" t="str">
        <f>Coordonnées!$H$27</f>
        <v>Compte</v>
      </c>
      <c r="R7" s="316"/>
      <c r="S7" s="316"/>
      <c r="T7" s="316" t="str">
        <f>Coordonnées!$H$27</f>
        <v>Compte</v>
      </c>
      <c r="U7" s="316"/>
      <c r="V7" s="316"/>
    </row>
    <row r="8" spans="1:22" ht="18.399999999999999" customHeight="1">
      <c r="A8" s="72"/>
      <c r="B8" s="78"/>
      <c r="C8" s="74"/>
      <c r="D8" s="74"/>
      <c r="E8" s="74"/>
      <c r="F8" s="74"/>
      <c r="G8" s="74"/>
      <c r="H8" s="317" t="s">
        <v>31</v>
      </c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19"/>
      <c r="V8" s="320"/>
    </row>
    <row r="9" spans="1:22" ht="18.399999999999999" customHeight="1">
      <c r="A9" s="321" t="s">
        <v>2</v>
      </c>
      <c r="B9" s="322"/>
      <c r="C9" s="321"/>
      <c r="D9" s="321"/>
      <c r="E9" s="321"/>
      <c r="F9" s="321"/>
      <c r="G9" s="321"/>
      <c r="H9" s="323">
        <f>K9-1</f>
        <v>2018</v>
      </c>
      <c r="I9" s="323"/>
      <c r="J9" s="323"/>
      <c r="K9" s="323">
        <f>N9-1</f>
        <v>2019</v>
      </c>
      <c r="L9" s="323"/>
      <c r="M9" s="323"/>
      <c r="N9" s="323">
        <f>Q9-1</f>
        <v>2020</v>
      </c>
      <c r="O9" s="323"/>
      <c r="P9" s="323"/>
      <c r="Q9" s="323">
        <f>T9-1</f>
        <v>2021</v>
      </c>
      <c r="R9" s="323"/>
      <c r="S9" s="323"/>
      <c r="T9" s="323">
        <f>R2</f>
        <v>2022</v>
      </c>
      <c r="U9" s="323"/>
      <c r="V9" s="323"/>
    </row>
    <row r="10" spans="1:22" ht="18.399999999999999" customHeight="1">
      <c r="A10" s="324" t="s">
        <v>13</v>
      </c>
      <c r="B10" s="325"/>
      <c r="C10" s="325"/>
      <c r="D10" s="325"/>
      <c r="E10" s="325"/>
      <c r="F10" s="325"/>
      <c r="G10" s="325"/>
      <c r="H10" s="591">
        <v>4274203.13</v>
      </c>
      <c r="I10" s="326">
        <v>5512664.2599999998</v>
      </c>
      <c r="J10" s="327">
        <v>5512664.2599999998</v>
      </c>
      <c r="K10" s="591">
        <v>4455763.24</v>
      </c>
      <c r="L10" s="326">
        <v>5512664.2599999998</v>
      </c>
      <c r="M10" s="327">
        <v>5512664.2599999998</v>
      </c>
      <c r="N10" s="591">
        <v>4410249.2</v>
      </c>
      <c r="O10" s="326">
        <v>5512664.2599999998</v>
      </c>
      <c r="P10" s="327">
        <v>5512664.2599999998</v>
      </c>
      <c r="Q10" s="591">
        <v>4604946.8600000003</v>
      </c>
      <c r="R10" s="326">
        <v>5512664.2599999998</v>
      </c>
      <c r="S10" s="327">
        <v>5512664.2599999998</v>
      </c>
      <c r="T10" s="591">
        <v>5055947.55</v>
      </c>
      <c r="U10" s="326">
        <v>5512664.2599999998</v>
      </c>
      <c r="V10" s="327">
        <v>5512664.2599999998</v>
      </c>
    </row>
    <row r="11" spans="1:22" ht="18.399999999999999" customHeight="1">
      <c r="A11" s="328" t="s">
        <v>14</v>
      </c>
      <c r="B11" s="329"/>
      <c r="C11" s="329"/>
      <c r="D11" s="329"/>
      <c r="E11" s="329"/>
      <c r="F11" s="329"/>
      <c r="G11" s="329"/>
      <c r="H11" s="592">
        <v>1820015.95</v>
      </c>
      <c r="I11" s="330">
        <v>2726342.74</v>
      </c>
      <c r="J11" s="331">
        <v>2726342.74</v>
      </c>
      <c r="K11" s="592">
        <v>1822431.48</v>
      </c>
      <c r="L11" s="330">
        <v>2726342.74</v>
      </c>
      <c r="M11" s="331">
        <v>2726342.74</v>
      </c>
      <c r="N11" s="592">
        <v>1822898.99</v>
      </c>
      <c r="O11" s="330">
        <v>2726342.74</v>
      </c>
      <c r="P11" s="331">
        <v>2726342.74</v>
      </c>
      <c r="Q11" s="592">
        <v>1985566.27</v>
      </c>
      <c r="R11" s="330">
        <v>2726342.74</v>
      </c>
      <c r="S11" s="331">
        <v>2726342.74</v>
      </c>
      <c r="T11" s="592">
        <v>2189289.6</v>
      </c>
      <c r="U11" s="330">
        <v>2726342.74</v>
      </c>
      <c r="V11" s="331">
        <v>2726342.74</v>
      </c>
    </row>
    <row r="12" spans="1:22" ht="18.399999999999999" customHeight="1">
      <c r="A12" s="328" t="s">
        <v>15</v>
      </c>
      <c r="B12" s="329"/>
      <c r="C12" s="329"/>
      <c r="D12" s="329"/>
      <c r="E12" s="329"/>
      <c r="F12" s="329"/>
      <c r="G12" s="329"/>
      <c r="H12" s="592">
        <v>2744333.34</v>
      </c>
      <c r="I12" s="330">
        <v>4264832.04</v>
      </c>
      <c r="J12" s="331">
        <v>4264832.04</v>
      </c>
      <c r="K12" s="592">
        <v>3115188.27</v>
      </c>
      <c r="L12" s="330">
        <v>4264832.04</v>
      </c>
      <c r="M12" s="331">
        <v>4264832.04</v>
      </c>
      <c r="N12" s="592">
        <v>2769195.45</v>
      </c>
      <c r="O12" s="330">
        <v>4264832.04</v>
      </c>
      <c r="P12" s="331">
        <v>4264832.04</v>
      </c>
      <c r="Q12" s="592">
        <v>2944715.23</v>
      </c>
      <c r="R12" s="330">
        <v>4264832.04</v>
      </c>
      <c r="S12" s="331">
        <v>4264832.04</v>
      </c>
      <c r="T12" s="592">
        <v>3398961.87</v>
      </c>
      <c r="U12" s="330">
        <v>4264832.04</v>
      </c>
      <c r="V12" s="331">
        <v>4264832.04</v>
      </c>
    </row>
    <row r="13" spans="1:22" ht="18.399999999999999" customHeight="1">
      <c r="A13" s="328" t="s">
        <v>16</v>
      </c>
      <c r="B13" s="329"/>
      <c r="C13" s="329"/>
      <c r="D13" s="329"/>
      <c r="E13" s="329"/>
      <c r="F13" s="329"/>
      <c r="G13" s="329"/>
      <c r="H13" s="592">
        <v>888684.1</v>
      </c>
      <c r="I13" s="330">
        <v>41563.69</v>
      </c>
      <c r="J13" s="331">
        <v>41563.69</v>
      </c>
      <c r="K13" s="592">
        <v>867004.91</v>
      </c>
      <c r="L13" s="330">
        <v>41563.69</v>
      </c>
      <c r="M13" s="331">
        <v>41563.69</v>
      </c>
      <c r="N13" s="592">
        <v>888205.43</v>
      </c>
      <c r="O13" s="330">
        <v>41563.69</v>
      </c>
      <c r="P13" s="331">
        <v>41563.69</v>
      </c>
      <c r="Q13" s="592">
        <v>912745.57</v>
      </c>
      <c r="R13" s="330">
        <v>41563.69</v>
      </c>
      <c r="S13" s="331">
        <v>41563.69</v>
      </c>
      <c r="T13" s="592">
        <v>901266.98</v>
      </c>
      <c r="U13" s="330">
        <v>41563.69</v>
      </c>
      <c r="V13" s="331">
        <v>41563.69</v>
      </c>
    </row>
    <row r="14" spans="1:22" ht="18.399999999999999" customHeight="1" thickBot="1">
      <c r="A14" s="332" t="s">
        <v>305</v>
      </c>
      <c r="B14" s="333"/>
      <c r="C14" s="333"/>
      <c r="D14" s="333"/>
      <c r="E14" s="333"/>
      <c r="F14" s="333"/>
      <c r="G14" s="333"/>
      <c r="H14" s="593">
        <v>0</v>
      </c>
      <c r="I14" s="334">
        <v>0</v>
      </c>
      <c r="J14" s="335">
        <v>0</v>
      </c>
      <c r="K14" s="593">
        <v>0</v>
      </c>
      <c r="L14" s="334">
        <v>0</v>
      </c>
      <c r="M14" s="335">
        <v>0</v>
      </c>
      <c r="N14" s="593">
        <v>0</v>
      </c>
      <c r="O14" s="334">
        <v>0</v>
      </c>
      <c r="P14" s="335">
        <v>0</v>
      </c>
      <c r="Q14" s="593">
        <v>0</v>
      </c>
      <c r="R14" s="334">
        <v>0</v>
      </c>
      <c r="S14" s="335">
        <v>0</v>
      </c>
      <c r="T14" s="593">
        <v>0</v>
      </c>
      <c r="U14" s="334">
        <v>0</v>
      </c>
      <c r="V14" s="335">
        <v>0</v>
      </c>
    </row>
    <row r="15" spans="1:22" ht="18.399999999999999" customHeight="1" thickBot="1">
      <c r="A15" s="306" t="s">
        <v>326</v>
      </c>
      <c r="B15" s="307"/>
      <c r="C15" s="307"/>
      <c r="D15" s="307"/>
      <c r="E15" s="307"/>
      <c r="F15" s="307"/>
      <c r="G15" s="307"/>
      <c r="H15" s="336">
        <f>SUM(H10:H14)</f>
        <v>9727236.5199999996</v>
      </c>
      <c r="I15" s="337"/>
      <c r="J15" s="338"/>
      <c r="K15" s="337">
        <f>SUM(K10:K14)</f>
        <v>10260387.9</v>
      </c>
      <c r="L15" s="337"/>
      <c r="M15" s="337"/>
      <c r="N15" s="336">
        <f>SUM(N10:N14)</f>
        <v>9890549.0700000003</v>
      </c>
      <c r="O15" s="337"/>
      <c r="P15" s="338"/>
      <c r="Q15" s="337">
        <f>SUM(Q10:Q14)</f>
        <v>10447973.930000002</v>
      </c>
      <c r="R15" s="337"/>
      <c r="S15" s="338"/>
      <c r="T15" s="337">
        <f>SUM(T10:T14)</f>
        <v>11545466</v>
      </c>
      <c r="U15" s="337"/>
      <c r="V15" s="338"/>
    </row>
    <row r="16" spans="1:22" ht="18.399999999999999" customHeight="1">
      <c r="A16" s="328" t="s">
        <v>30</v>
      </c>
      <c r="B16" s="329"/>
      <c r="C16" s="329"/>
      <c r="D16" s="329"/>
      <c r="E16" s="329"/>
      <c r="F16" s="329"/>
      <c r="G16" s="329"/>
      <c r="H16" s="594">
        <v>376968.22</v>
      </c>
      <c r="I16" s="339">
        <v>1521059.02</v>
      </c>
      <c r="J16" s="340">
        <v>2351270.66</v>
      </c>
      <c r="K16" s="594">
        <v>223563.14</v>
      </c>
      <c r="L16" s="339">
        <v>1659060.83</v>
      </c>
      <c r="M16" s="340">
        <v>1521059.02</v>
      </c>
      <c r="N16" s="594">
        <v>183074.6</v>
      </c>
      <c r="O16" s="339">
        <v>2230351.92</v>
      </c>
      <c r="P16" s="340">
        <v>1659060.83</v>
      </c>
      <c r="Q16" s="594">
        <v>117293.42</v>
      </c>
      <c r="R16" s="339">
        <v>2351270.66</v>
      </c>
      <c r="S16" s="340">
        <v>2230351.92</v>
      </c>
      <c r="T16" s="594">
        <v>108374.47</v>
      </c>
      <c r="U16" s="339">
        <v>2351270.66</v>
      </c>
      <c r="V16" s="340">
        <v>2230351.92</v>
      </c>
    </row>
    <row r="17" spans="1:22" ht="18.399999999999999" customHeight="1" thickBot="1">
      <c r="A17" s="332" t="s">
        <v>3</v>
      </c>
      <c r="B17" s="333"/>
      <c r="C17" s="333"/>
      <c r="D17" s="333"/>
      <c r="E17" s="333"/>
      <c r="F17" s="333"/>
      <c r="G17" s="333"/>
      <c r="H17" s="593">
        <v>929094.88</v>
      </c>
      <c r="I17" s="334">
        <v>1192323.53</v>
      </c>
      <c r="J17" s="335">
        <v>824300.6</v>
      </c>
      <c r="K17" s="593">
        <v>151346.67000000001</v>
      </c>
      <c r="L17" s="334">
        <v>4295659.8600000003</v>
      </c>
      <c r="M17" s="335">
        <v>1192323.53</v>
      </c>
      <c r="N17" s="593">
        <v>936481.29</v>
      </c>
      <c r="O17" s="334">
        <v>1045347.08</v>
      </c>
      <c r="P17" s="335">
        <v>4295659.8600000003</v>
      </c>
      <c r="Q17" s="593">
        <v>500563.88</v>
      </c>
      <c r="R17" s="334">
        <v>824300.6</v>
      </c>
      <c r="S17" s="335">
        <v>1045347.08</v>
      </c>
      <c r="T17" s="593">
        <v>566227.66</v>
      </c>
      <c r="U17" s="334">
        <v>824300.6</v>
      </c>
      <c r="V17" s="335">
        <v>1045347.08</v>
      </c>
    </row>
    <row r="18" spans="1:22" ht="18.399999999999999" customHeight="1" thickBot="1">
      <c r="A18" s="345" t="s">
        <v>327</v>
      </c>
      <c r="B18" s="346"/>
      <c r="C18" s="346"/>
      <c r="D18" s="346"/>
      <c r="E18" s="346"/>
      <c r="F18" s="346"/>
      <c r="G18" s="346"/>
      <c r="H18" s="347">
        <f>SUM(H15:H17)</f>
        <v>11033299.620000001</v>
      </c>
      <c r="I18" s="348"/>
      <c r="J18" s="349"/>
      <c r="K18" s="348">
        <f>SUM(K15:K17)</f>
        <v>10635297.710000001</v>
      </c>
      <c r="L18" s="348"/>
      <c r="M18" s="348"/>
      <c r="N18" s="347">
        <f>SUM(N15:N17)</f>
        <v>11010104.960000001</v>
      </c>
      <c r="O18" s="348"/>
      <c r="P18" s="349"/>
      <c r="Q18" s="347">
        <f>SUM(Q15:Q17)</f>
        <v>11065831.230000002</v>
      </c>
      <c r="R18" s="348"/>
      <c r="S18" s="349"/>
      <c r="T18" s="347">
        <f>SUM(T15:T17)</f>
        <v>12220068.130000001</v>
      </c>
      <c r="U18" s="348"/>
      <c r="V18" s="349"/>
    </row>
    <row r="19" spans="1:22" s="192" customFormat="1" ht="28.15" customHeight="1">
      <c r="A19" s="207" t="s">
        <v>325</v>
      </c>
      <c r="B19" s="208"/>
      <c r="C19" s="208"/>
      <c r="D19" s="208"/>
      <c r="E19" s="208"/>
      <c r="H19" s="209"/>
      <c r="I19" s="209"/>
      <c r="J19" s="209"/>
      <c r="K19" s="209"/>
      <c r="L19" s="210"/>
      <c r="M19" s="210"/>
      <c r="N19" s="210"/>
      <c r="O19" s="210"/>
      <c r="P19" s="210"/>
      <c r="Q19" s="210"/>
      <c r="R19" s="210"/>
      <c r="S19" s="210"/>
    </row>
    <row r="20" spans="1:22" ht="18.399999999999999" customHeight="1">
      <c r="A20" s="73"/>
      <c r="B20" s="74"/>
      <c r="C20" s="74"/>
      <c r="D20" s="74"/>
      <c r="E20" s="74"/>
      <c r="F20" s="74"/>
      <c r="G20" s="74"/>
      <c r="H20" s="341" t="s">
        <v>32</v>
      </c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3"/>
      <c r="U20" s="343"/>
      <c r="V20" s="344"/>
    </row>
    <row r="21" spans="1:22" ht="18.399999999999999" customHeight="1">
      <c r="A21" s="321" t="s">
        <v>2</v>
      </c>
      <c r="B21" s="321"/>
      <c r="C21" s="321"/>
      <c r="D21" s="321"/>
      <c r="E21" s="321"/>
      <c r="F21" s="321"/>
      <c r="G21" s="321"/>
      <c r="H21" s="323">
        <f>K21-1</f>
        <v>2018</v>
      </c>
      <c r="I21" s="323"/>
      <c r="J21" s="323"/>
      <c r="K21" s="323">
        <f>N21-1</f>
        <v>2019</v>
      </c>
      <c r="L21" s="323"/>
      <c r="M21" s="323"/>
      <c r="N21" s="323">
        <f>Q21-1</f>
        <v>2020</v>
      </c>
      <c r="O21" s="323"/>
      <c r="P21" s="323"/>
      <c r="Q21" s="323">
        <f>T21-1</f>
        <v>2021</v>
      </c>
      <c r="R21" s="323"/>
      <c r="S21" s="323"/>
      <c r="T21" s="323">
        <f>R2</f>
        <v>2022</v>
      </c>
      <c r="U21" s="323"/>
      <c r="V21" s="323"/>
    </row>
    <row r="22" spans="1:22" ht="18.399999999999999" customHeight="1">
      <c r="A22" s="328" t="s">
        <v>17</v>
      </c>
      <c r="B22" s="329"/>
      <c r="C22" s="329"/>
      <c r="D22" s="329"/>
      <c r="E22" s="329"/>
      <c r="F22" s="329"/>
      <c r="G22" s="350"/>
      <c r="H22" s="591">
        <v>2312158.96</v>
      </c>
      <c r="I22" s="326">
        <v>373432.17</v>
      </c>
      <c r="J22" s="327">
        <v>697745.74</v>
      </c>
      <c r="K22" s="591">
        <v>1748826.21</v>
      </c>
      <c r="L22" s="326">
        <v>373432.17</v>
      </c>
      <c r="M22" s="327">
        <v>697745.74</v>
      </c>
      <c r="N22" s="591">
        <v>1872218.47</v>
      </c>
      <c r="O22" s="326">
        <v>373432.17</v>
      </c>
      <c r="P22" s="327">
        <v>697745.74</v>
      </c>
      <c r="Q22" s="591">
        <v>1876466.17</v>
      </c>
      <c r="R22" s="326">
        <v>373432.17</v>
      </c>
      <c r="S22" s="327">
        <v>697745.74</v>
      </c>
      <c r="T22" s="591">
        <v>2013312.68</v>
      </c>
      <c r="U22" s="326">
        <v>373432.17</v>
      </c>
      <c r="V22" s="327">
        <v>697745.74</v>
      </c>
    </row>
    <row r="23" spans="1:22" ht="18.399999999999999" customHeight="1">
      <c r="A23" s="328" t="s">
        <v>15</v>
      </c>
      <c r="B23" s="329"/>
      <c r="C23" s="329"/>
      <c r="D23" s="329"/>
      <c r="E23" s="329"/>
      <c r="F23" s="329"/>
      <c r="G23" s="350"/>
      <c r="H23" s="592">
        <v>8627129.5399999991</v>
      </c>
      <c r="I23" s="330">
        <v>12728583.199999999</v>
      </c>
      <c r="J23" s="331">
        <v>13240574.68</v>
      </c>
      <c r="K23" s="592">
        <v>8716508.9199999999</v>
      </c>
      <c r="L23" s="330">
        <v>12728583.199999999</v>
      </c>
      <c r="M23" s="331">
        <v>13240574.68</v>
      </c>
      <c r="N23" s="592">
        <v>9144313.6799999997</v>
      </c>
      <c r="O23" s="330">
        <v>12728583.199999999</v>
      </c>
      <c r="P23" s="331">
        <v>13240574.68</v>
      </c>
      <c r="Q23" s="592">
        <v>9012021.6899999995</v>
      </c>
      <c r="R23" s="330">
        <v>12728583.199999999</v>
      </c>
      <c r="S23" s="331">
        <v>13240574.68</v>
      </c>
      <c r="T23" s="592">
        <v>9396816.8900000006</v>
      </c>
      <c r="U23" s="330">
        <v>12728583.199999999</v>
      </c>
      <c r="V23" s="331">
        <v>13240574.68</v>
      </c>
    </row>
    <row r="24" spans="1:22" ht="18.399999999999999" customHeight="1">
      <c r="A24" s="328" t="s">
        <v>16</v>
      </c>
      <c r="B24" s="329"/>
      <c r="C24" s="329"/>
      <c r="D24" s="329"/>
      <c r="E24" s="329"/>
      <c r="F24" s="329"/>
      <c r="G24" s="350"/>
      <c r="H24" s="592">
        <v>25720.54</v>
      </c>
      <c r="I24" s="330">
        <v>548784.99</v>
      </c>
      <c r="J24" s="331">
        <v>408005.67</v>
      </c>
      <c r="K24" s="592">
        <v>24625.26</v>
      </c>
      <c r="L24" s="330">
        <v>548784.99</v>
      </c>
      <c r="M24" s="331">
        <v>408005.67</v>
      </c>
      <c r="N24" s="592">
        <v>23464.78</v>
      </c>
      <c r="O24" s="330">
        <v>548784.99</v>
      </c>
      <c r="P24" s="331">
        <v>408005.67</v>
      </c>
      <c r="Q24" s="592">
        <v>27827.08</v>
      </c>
      <c r="R24" s="330">
        <v>548784.99</v>
      </c>
      <c r="S24" s="331">
        <v>408005.67</v>
      </c>
      <c r="T24" s="592">
        <v>33193.99</v>
      </c>
      <c r="U24" s="330">
        <v>548784.99</v>
      </c>
      <c r="V24" s="331">
        <v>408005.67</v>
      </c>
    </row>
    <row r="25" spans="1:22" ht="18.399999999999999" customHeight="1" thickBot="1">
      <c r="A25" s="332" t="s">
        <v>3</v>
      </c>
      <c r="B25" s="333"/>
      <c r="C25" s="333"/>
      <c r="D25" s="333"/>
      <c r="E25" s="333"/>
      <c r="F25" s="333"/>
      <c r="G25" s="351"/>
      <c r="H25" s="593">
        <v>0</v>
      </c>
      <c r="I25" s="334">
        <v>0</v>
      </c>
      <c r="J25" s="335">
        <v>0</v>
      </c>
      <c r="K25" s="593">
        <v>0</v>
      </c>
      <c r="L25" s="334">
        <v>0</v>
      </c>
      <c r="M25" s="335">
        <v>0</v>
      </c>
      <c r="N25" s="593">
        <v>0</v>
      </c>
      <c r="O25" s="334">
        <v>0</v>
      </c>
      <c r="P25" s="335">
        <v>0</v>
      </c>
      <c r="Q25" s="593">
        <v>0</v>
      </c>
      <c r="R25" s="334">
        <v>0</v>
      </c>
      <c r="S25" s="335">
        <v>0</v>
      </c>
      <c r="T25" s="593">
        <v>0</v>
      </c>
      <c r="U25" s="334">
        <v>0</v>
      </c>
      <c r="V25" s="335">
        <v>0</v>
      </c>
    </row>
    <row r="26" spans="1:22" ht="18.399999999999999" customHeight="1" thickBot="1">
      <c r="A26" s="306" t="s">
        <v>326</v>
      </c>
      <c r="B26" s="307"/>
      <c r="C26" s="307"/>
      <c r="D26" s="307"/>
      <c r="E26" s="307"/>
      <c r="F26" s="307"/>
      <c r="G26" s="308"/>
      <c r="H26" s="336">
        <f>SUM(H22:H25)</f>
        <v>10965009.039999999</v>
      </c>
      <c r="I26" s="337"/>
      <c r="J26" s="337"/>
      <c r="K26" s="336">
        <f>SUM(K22:K25)</f>
        <v>10489960.389999999</v>
      </c>
      <c r="L26" s="337"/>
      <c r="M26" s="338"/>
      <c r="N26" s="337">
        <f>SUM(N22:N25)</f>
        <v>11039996.93</v>
      </c>
      <c r="O26" s="337"/>
      <c r="P26" s="337"/>
      <c r="Q26" s="336">
        <f>SUM(Q22:Q25)</f>
        <v>10916314.939999999</v>
      </c>
      <c r="R26" s="337"/>
      <c r="S26" s="338"/>
      <c r="T26" s="336">
        <f>SUM(T22:T25)</f>
        <v>11443323.560000001</v>
      </c>
      <c r="U26" s="337"/>
      <c r="V26" s="338"/>
    </row>
    <row r="27" spans="1:22" ht="18.399999999999999" customHeight="1">
      <c r="A27" s="328" t="s">
        <v>30</v>
      </c>
      <c r="B27" s="329"/>
      <c r="C27" s="329"/>
      <c r="D27" s="329"/>
      <c r="E27" s="329"/>
      <c r="F27" s="329"/>
      <c r="G27" s="350"/>
      <c r="H27" s="594">
        <v>4882114.47</v>
      </c>
      <c r="I27" s="339">
        <v>6001218.2883333303</v>
      </c>
      <c r="J27" s="340">
        <v>5811470.0833333302</v>
      </c>
      <c r="K27" s="594">
        <v>4970025.47</v>
      </c>
      <c r="L27" s="339">
        <v>6001218.2883333303</v>
      </c>
      <c r="M27" s="340">
        <v>5811470.0833333302</v>
      </c>
      <c r="N27" s="594">
        <v>5001726.4000000004</v>
      </c>
      <c r="O27" s="339">
        <v>6001218.2883333303</v>
      </c>
      <c r="P27" s="340">
        <v>5811470.0833333302</v>
      </c>
      <c r="Q27" s="594">
        <v>5227988.0199999996</v>
      </c>
      <c r="R27" s="339">
        <v>6001218.2883333303</v>
      </c>
      <c r="S27" s="340">
        <v>5811470.0833333302</v>
      </c>
      <c r="T27" s="594">
        <v>5489333.6100000003</v>
      </c>
      <c r="U27" s="339">
        <v>6001218.2883333303</v>
      </c>
      <c r="V27" s="340">
        <v>5811470.0833333302</v>
      </c>
    </row>
    <row r="28" spans="1:22" ht="18.399999999999999" customHeight="1" thickBot="1">
      <c r="A28" s="332" t="s">
        <v>3</v>
      </c>
      <c r="B28" s="333"/>
      <c r="C28" s="333"/>
      <c r="D28" s="333"/>
      <c r="E28" s="333"/>
      <c r="F28" s="333"/>
      <c r="G28" s="351"/>
      <c r="H28" s="593">
        <v>0</v>
      </c>
      <c r="I28" s="334">
        <v>0</v>
      </c>
      <c r="J28" s="335">
        <v>0</v>
      </c>
      <c r="K28" s="593">
        <v>0</v>
      </c>
      <c r="L28" s="334">
        <v>0</v>
      </c>
      <c r="M28" s="335">
        <v>0</v>
      </c>
      <c r="N28" s="593">
        <v>0</v>
      </c>
      <c r="O28" s="334">
        <v>0</v>
      </c>
      <c r="P28" s="335">
        <v>0</v>
      </c>
      <c r="Q28" s="593">
        <v>0</v>
      </c>
      <c r="R28" s="334">
        <v>0</v>
      </c>
      <c r="S28" s="335">
        <v>0</v>
      </c>
      <c r="T28" s="593">
        <v>0</v>
      </c>
      <c r="U28" s="334">
        <v>0</v>
      </c>
      <c r="V28" s="335">
        <v>0</v>
      </c>
    </row>
    <row r="29" spans="1:22" ht="18.399999999999999" customHeight="1" thickBot="1">
      <c r="A29" s="345" t="s">
        <v>327</v>
      </c>
      <c r="B29" s="346"/>
      <c r="C29" s="346"/>
      <c r="D29" s="346"/>
      <c r="E29" s="346"/>
      <c r="F29" s="346"/>
      <c r="G29" s="352"/>
      <c r="H29" s="347">
        <f>SUM(H26:H28)</f>
        <v>15847123.509999998</v>
      </c>
      <c r="I29" s="348"/>
      <c r="J29" s="348"/>
      <c r="K29" s="347">
        <f>SUM(K26:K28)</f>
        <v>15459985.859999999</v>
      </c>
      <c r="L29" s="348"/>
      <c r="M29" s="349"/>
      <c r="N29" s="348">
        <f>SUM(N26:N28)</f>
        <v>16041723.33</v>
      </c>
      <c r="O29" s="348"/>
      <c r="P29" s="348"/>
      <c r="Q29" s="347">
        <f>SUM(Q26:Q28)</f>
        <v>16144302.959999999</v>
      </c>
      <c r="R29" s="348"/>
      <c r="S29" s="349"/>
      <c r="T29" s="347">
        <f>SUM(T26:T28)</f>
        <v>16932657.170000002</v>
      </c>
      <c r="U29" s="348"/>
      <c r="V29" s="349"/>
    </row>
    <row r="30" spans="1:22" ht="16.899999999999999" customHeight="1">
      <c r="A30" s="106" t="s">
        <v>325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:C2"/>
    <mergeCell ref="D1:I2"/>
    <mergeCell ref="J1:O2"/>
    <mergeCell ref="P1:Q1"/>
    <mergeCell ref="R1:S1"/>
    <mergeCell ref="P2:Q2"/>
    <mergeCell ref="R2:S2"/>
    <mergeCell ref="P3:Q3"/>
    <mergeCell ref="R3:S3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V31"/>
  <sheetViews>
    <sheetView topLeftCell="A31"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91" t="str">
        <f>Coordonnées!A1</f>
        <v>Synthèse des Comptes</v>
      </c>
      <c r="B1" s="292"/>
      <c r="C1" s="292"/>
      <c r="D1" s="288" t="str">
        <f>Coordonnées!D1</f>
        <v>Administration communale de</v>
      </c>
      <c r="E1" s="288"/>
      <c r="F1" s="288"/>
      <c r="G1" s="288"/>
      <c r="H1" s="288"/>
      <c r="I1" s="288"/>
      <c r="J1" s="286" t="str">
        <f>Coordonnées!J1</f>
        <v>WAIMES</v>
      </c>
      <c r="K1" s="286"/>
      <c r="L1" s="286"/>
      <c r="M1" s="286"/>
      <c r="N1" s="286"/>
      <c r="O1" s="286"/>
      <c r="P1" s="267" t="str">
        <f>Coordonnées!P1</f>
        <v>Code INS</v>
      </c>
      <c r="Q1" s="268"/>
      <c r="R1" s="263">
        <f>Coordonnées!R1</f>
        <v>63080</v>
      </c>
      <c r="S1" s="264"/>
    </row>
    <row r="2" spans="1:22">
      <c r="A2" s="293"/>
      <c r="B2" s="294"/>
      <c r="C2" s="294"/>
      <c r="D2" s="289"/>
      <c r="E2" s="289"/>
      <c r="F2" s="290"/>
      <c r="G2" s="290"/>
      <c r="H2" s="289"/>
      <c r="I2" s="289"/>
      <c r="J2" s="287"/>
      <c r="K2" s="287"/>
      <c r="L2" s="287"/>
      <c r="M2" s="287"/>
      <c r="N2" s="287"/>
      <c r="O2" s="287"/>
      <c r="P2" s="269" t="str">
        <f>Coordonnées!P2</f>
        <v>Exercice:</v>
      </c>
      <c r="Q2" s="270"/>
      <c r="R2" s="265">
        <f>Coordonnées!R2</f>
        <v>2022</v>
      </c>
      <c r="S2" s="266"/>
    </row>
    <row r="3" spans="1:22">
      <c r="A3" s="205" t="str">
        <f>Coordonnées!A3</f>
        <v>Modèle officiel généré par l'application eComptes © SPW Intérieur et Action Sociale</v>
      </c>
      <c r="B3" s="30"/>
      <c r="C3" s="30"/>
      <c r="D3" s="30"/>
      <c r="E3" s="30"/>
      <c r="F3" s="60"/>
      <c r="G3" s="60"/>
      <c r="H3" s="58"/>
      <c r="I3" s="58"/>
      <c r="J3" s="59"/>
      <c r="K3" s="59"/>
      <c r="L3" s="59"/>
      <c r="M3" s="59"/>
      <c r="N3" s="58"/>
      <c r="O3" s="58"/>
      <c r="P3" s="284" t="str">
        <f>Coordonnées!P3</f>
        <v>Version:</v>
      </c>
      <c r="Q3" s="285"/>
      <c r="R3" s="271">
        <f>Coordonnées!R3</f>
        <v>1</v>
      </c>
      <c r="S3" s="272"/>
    </row>
    <row r="4" spans="1:22" ht="13.15" customHeight="1">
      <c r="A4" s="68"/>
      <c r="B4" s="68"/>
      <c r="C4" s="68"/>
      <c r="D4" s="68"/>
      <c r="E4" s="68"/>
      <c r="F4" s="68"/>
      <c r="G4" s="6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2" ht="16.899999999999999" customHeight="1">
      <c r="A5" s="3"/>
      <c r="B5" s="49"/>
      <c r="C5" s="49"/>
      <c r="D5" s="49"/>
      <c r="E5" s="49"/>
      <c r="L5" s="71"/>
      <c r="M5" s="71"/>
      <c r="N5" s="71"/>
      <c r="O5" s="71"/>
      <c r="P5" s="71"/>
      <c r="Q5" s="71"/>
      <c r="R5" s="70"/>
      <c r="S5" s="70"/>
    </row>
    <row r="6" spans="1:22" ht="18.399999999999999" customHeight="1">
      <c r="A6" s="28"/>
      <c r="B6" s="49"/>
      <c r="C6" s="49"/>
      <c r="D6" s="49"/>
      <c r="E6" s="49"/>
      <c r="H6" s="314" t="s">
        <v>302</v>
      </c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5"/>
      <c r="U6" s="315"/>
      <c r="V6" s="315"/>
    </row>
    <row r="7" spans="1:22" ht="18.399999999999999" customHeight="1">
      <c r="A7" s="72"/>
      <c r="B7" s="75"/>
      <c r="C7" s="74"/>
      <c r="D7" s="74"/>
      <c r="E7" s="74"/>
      <c r="F7" s="74"/>
      <c r="G7" s="74"/>
      <c r="H7" s="316" t="str">
        <f>Coordonnées!$H$27</f>
        <v>Compte</v>
      </c>
      <c r="I7" s="316"/>
      <c r="J7" s="316"/>
      <c r="K7" s="316" t="str">
        <f>Coordonnées!$H$27</f>
        <v>Compte</v>
      </c>
      <c r="L7" s="316"/>
      <c r="M7" s="316"/>
      <c r="N7" s="316" t="str">
        <f>Coordonnées!$H$27</f>
        <v>Compte</v>
      </c>
      <c r="O7" s="316"/>
      <c r="P7" s="316"/>
      <c r="Q7" s="316" t="str">
        <f>Coordonnées!$H$27</f>
        <v>Compte</v>
      </c>
      <c r="R7" s="316"/>
      <c r="S7" s="316"/>
      <c r="T7" s="316" t="str">
        <f>Coordonnées!$H$27</f>
        <v>Compte</v>
      </c>
      <c r="U7" s="316"/>
      <c r="V7" s="316"/>
    </row>
    <row r="8" spans="1:22" ht="18.399999999999999" customHeight="1">
      <c r="A8" s="72"/>
      <c r="B8" s="78"/>
      <c r="C8" s="74"/>
      <c r="D8" s="74"/>
      <c r="E8" s="74"/>
      <c r="F8" s="74"/>
      <c r="G8" s="74"/>
      <c r="H8" s="317" t="s">
        <v>300</v>
      </c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19"/>
      <c r="V8" s="320"/>
    </row>
    <row r="9" spans="1:22" ht="18.399999999999999" customHeight="1">
      <c r="A9" s="321" t="s">
        <v>2</v>
      </c>
      <c r="B9" s="322"/>
      <c r="C9" s="321"/>
      <c r="D9" s="321"/>
      <c r="E9" s="321"/>
      <c r="F9" s="321"/>
      <c r="G9" s="321"/>
      <c r="H9" s="323">
        <f>K9-1</f>
        <v>2018</v>
      </c>
      <c r="I9" s="323"/>
      <c r="J9" s="323"/>
      <c r="K9" s="323">
        <f>N9-1</f>
        <v>2019</v>
      </c>
      <c r="L9" s="323"/>
      <c r="M9" s="323"/>
      <c r="N9" s="323">
        <f>Q9-1</f>
        <v>2020</v>
      </c>
      <c r="O9" s="323"/>
      <c r="P9" s="323"/>
      <c r="Q9" s="323">
        <f>T9-1</f>
        <v>2021</v>
      </c>
      <c r="R9" s="323"/>
      <c r="S9" s="323"/>
      <c r="T9" s="323">
        <f>R2</f>
        <v>2022</v>
      </c>
      <c r="U9" s="323"/>
      <c r="V9" s="323"/>
    </row>
    <row r="10" spans="1:22" ht="18.399999999999999" customHeight="1">
      <c r="A10" s="324" t="s">
        <v>15</v>
      </c>
      <c r="B10" s="325"/>
      <c r="C10" s="325"/>
      <c r="D10" s="325"/>
      <c r="E10" s="325"/>
      <c r="F10" s="325"/>
      <c r="G10" s="325"/>
      <c r="H10" s="591">
        <v>49772.93</v>
      </c>
      <c r="I10" s="326">
        <v>5512664.2599999998</v>
      </c>
      <c r="J10" s="327">
        <v>5512664.2599999998</v>
      </c>
      <c r="K10" s="591">
        <v>52500.32</v>
      </c>
      <c r="L10" s="326">
        <v>5512664.2599999998</v>
      </c>
      <c r="M10" s="327">
        <v>5512664.2599999998</v>
      </c>
      <c r="N10" s="591">
        <v>3395</v>
      </c>
      <c r="O10" s="326">
        <v>5512664.2599999998</v>
      </c>
      <c r="P10" s="327">
        <v>5512664.2599999998</v>
      </c>
      <c r="Q10" s="591">
        <v>5314</v>
      </c>
      <c r="R10" s="326">
        <v>5512664.2599999998</v>
      </c>
      <c r="S10" s="327">
        <v>5512664.2599999998</v>
      </c>
      <c r="T10" s="591">
        <v>72708.179999999993</v>
      </c>
      <c r="U10" s="326">
        <v>5512664.2599999998</v>
      </c>
      <c r="V10" s="327">
        <v>5512664.2599999998</v>
      </c>
    </row>
    <row r="11" spans="1:22" ht="18.399999999999999" customHeight="1">
      <c r="A11" s="328" t="s">
        <v>303</v>
      </c>
      <c r="B11" s="329"/>
      <c r="C11" s="329"/>
      <c r="D11" s="329"/>
      <c r="E11" s="329"/>
      <c r="F11" s="329"/>
      <c r="G11" s="329"/>
      <c r="H11" s="592">
        <v>729988.64</v>
      </c>
      <c r="I11" s="330">
        <v>2726342.74</v>
      </c>
      <c r="J11" s="331">
        <v>2726342.74</v>
      </c>
      <c r="K11" s="592">
        <v>664901.54</v>
      </c>
      <c r="L11" s="330">
        <v>2726342.74</v>
      </c>
      <c r="M11" s="331">
        <v>2726342.74</v>
      </c>
      <c r="N11" s="592">
        <v>891382.25</v>
      </c>
      <c r="O11" s="330">
        <v>2726342.74</v>
      </c>
      <c r="P11" s="331">
        <v>2726342.74</v>
      </c>
      <c r="Q11" s="592">
        <v>841401</v>
      </c>
      <c r="R11" s="330">
        <v>2726342.74</v>
      </c>
      <c r="S11" s="331">
        <v>2726342.74</v>
      </c>
      <c r="T11" s="592">
        <v>979280.19</v>
      </c>
      <c r="U11" s="330">
        <v>2726342.74</v>
      </c>
      <c r="V11" s="331">
        <v>2726342.74</v>
      </c>
    </row>
    <row r="12" spans="1:22" ht="18.399999999999999" customHeight="1">
      <c r="A12" s="328" t="s">
        <v>16</v>
      </c>
      <c r="B12" s="329"/>
      <c r="C12" s="329"/>
      <c r="D12" s="329"/>
      <c r="E12" s="329"/>
      <c r="F12" s="329"/>
      <c r="G12" s="329"/>
      <c r="H12" s="592">
        <v>78221.929999999993</v>
      </c>
      <c r="I12" s="330">
        <v>4264832.04</v>
      </c>
      <c r="J12" s="331">
        <v>4264832.04</v>
      </c>
      <c r="K12" s="592">
        <v>78317.23</v>
      </c>
      <c r="L12" s="330">
        <v>4264832.04</v>
      </c>
      <c r="M12" s="331">
        <v>4264832.04</v>
      </c>
      <c r="N12" s="592">
        <v>83100.539999999994</v>
      </c>
      <c r="O12" s="330">
        <v>4264832.04</v>
      </c>
      <c r="P12" s="331">
        <v>4264832.04</v>
      </c>
      <c r="Q12" s="592">
        <v>86421.75</v>
      </c>
      <c r="R12" s="330">
        <v>4264832.04</v>
      </c>
      <c r="S12" s="331">
        <v>4264832.04</v>
      </c>
      <c r="T12" s="592">
        <v>41977.71</v>
      </c>
      <c r="U12" s="330">
        <v>4264832.04</v>
      </c>
      <c r="V12" s="331">
        <v>4264832.04</v>
      </c>
    </row>
    <row r="13" spans="1:22" ht="18.399999999999999" customHeight="1">
      <c r="A13" s="328" t="s">
        <v>3</v>
      </c>
      <c r="B13" s="329"/>
      <c r="C13" s="329"/>
      <c r="D13" s="329"/>
      <c r="E13" s="329"/>
      <c r="F13" s="329"/>
      <c r="G13" s="329"/>
      <c r="H13" s="592">
        <v>0</v>
      </c>
      <c r="I13" s="330">
        <v>41563.69</v>
      </c>
      <c r="J13" s="331">
        <v>41563.69</v>
      </c>
      <c r="K13" s="592">
        <v>0</v>
      </c>
      <c r="L13" s="330">
        <v>41563.69</v>
      </c>
      <c r="M13" s="331">
        <v>41563.69</v>
      </c>
      <c r="N13" s="592">
        <v>0</v>
      </c>
      <c r="O13" s="330">
        <v>41563.69</v>
      </c>
      <c r="P13" s="331">
        <v>41563.69</v>
      </c>
      <c r="Q13" s="592">
        <v>0</v>
      </c>
      <c r="R13" s="330">
        <v>41563.69</v>
      </c>
      <c r="S13" s="331">
        <v>41563.69</v>
      </c>
      <c r="T13" s="592">
        <v>0</v>
      </c>
      <c r="U13" s="330">
        <v>41563.69</v>
      </c>
      <c r="V13" s="331">
        <v>41563.69</v>
      </c>
    </row>
    <row r="14" spans="1:22" ht="18.399999999999999" customHeight="1" thickBot="1">
      <c r="A14" s="332"/>
      <c r="B14" s="333"/>
      <c r="C14" s="333"/>
      <c r="D14" s="333"/>
      <c r="E14" s="333"/>
      <c r="F14" s="333"/>
      <c r="G14" s="333"/>
      <c r="H14" s="593">
        <v>0</v>
      </c>
      <c r="I14" s="334">
        <v>0</v>
      </c>
      <c r="J14" s="335">
        <v>0</v>
      </c>
      <c r="K14" s="593">
        <v>0</v>
      </c>
      <c r="L14" s="334">
        <v>0</v>
      </c>
      <c r="M14" s="335">
        <v>0</v>
      </c>
      <c r="N14" s="593">
        <v>0</v>
      </c>
      <c r="O14" s="334">
        <v>0</v>
      </c>
      <c r="P14" s="335">
        <v>0</v>
      </c>
      <c r="Q14" s="593">
        <v>0</v>
      </c>
      <c r="R14" s="334">
        <v>0</v>
      </c>
      <c r="S14" s="335">
        <v>0</v>
      </c>
      <c r="T14" s="593">
        <v>0</v>
      </c>
      <c r="U14" s="334">
        <v>0</v>
      </c>
      <c r="V14" s="335">
        <v>0</v>
      </c>
    </row>
    <row r="15" spans="1:22" ht="18.399999999999999" customHeight="1" thickBot="1">
      <c r="A15" s="306" t="s">
        <v>326</v>
      </c>
      <c r="B15" s="307"/>
      <c r="C15" s="307"/>
      <c r="D15" s="307"/>
      <c r="E15" s="307"/>
      <c r="F15" s="307"/>
      <c r="G15" s="307"/>
      <c r="H15" s="336">
        <f>SUM(H10:H14)</f>
        <v>857983.5</v>
      </c>
      <c r="I15" s="337"/>
      <c r="J15" s="338"/>
      <c r="K15" s="337">
        <f>SUM(K10:K14)</f>
        <v>795719.09</v>
      </c>
      <c r="L15" s="337"/>
      <c r="M15" s="337"/>
      <c r="N15" s="336">
        <f>SUM(N10:N14)</f>
        <v>977877.79</v>
      </c>
      <c r="O15" s="337"/>
      <c r="P15" s="338"/>
      <c r="Q15" s="337">
        <f>SUM(Q10:Q14)</f>
        <v>933136.75</v>
      </c>
      <c r="R15" s="337"/>
      <c r="S15" s="338"/>
      <c r="T15" s="337">
        <f>SUM(T10:T14)</f>
        <v>1093966.0799999998</v>
      </c>
      <c r="U15" s="337"/>
      <c r="V15" s="338"/>
    </row>
    <row r="16" spans="1:22" ht="18.399999999999999" customHeight="1">
      <c r="A16" s="328" t="s">
        <v>30</v>
      </c>
      <c r="B16" s="329"/>
      <c r="C16" s="329"/>
      <c r="D16" s="329"/>
      <c r="E16" s="329"/>
      <c r="F16" s="329"/>
      <c r="G16" s="329"/>
      <c r="H16" s="594">
        <v>3867598.55</v>
      </c>
      <c r="I16" s="339">
        <v>1521059.02</v>
      </c>
      <c r="J16" s="340">
        <v>2351270.66</v>
      </c>
      <c r="K16" s="594">
        <v>3854261.28</v>
      </c>
      <c r="L16" s="339">
        <v>1659060.83</v>
      </c>
      <c r="M16" s="340">
        <v>1521059.02</v>
      </c>
      <c r="N16" s="594">
        <v>1934932.51</v>
      </c>
      <c r="O16" s="339">
        <v>2230351.92</v>
      </c>
      <c r="P16" s="340">
        <v>1659060.83</v>
      </c>
      <c r="Q16" s="594">
        <v>2850356.51</v>
      </c>
      <c r="R16" s="339">
        <v>2351270.66</v>
      </c>
      <c r="S16" s="340">
        <v>2230351.92</v>
      </c>
      <c r="T16" s="594">
        <v>2336921.25</v>
      </c>
      <c r="U16" s="339">
        <v>2351270.66</v>
      </c>
      <c r="V16" s="340">
        <v>2230351.92</v>
      </c>
    </row>
    <row r="17" spans="1:22" ht="18.399999999999999" customHeight="1" thickBot="1">
      <c r="A17" s="332" t="s">
        <v>3</v>
      </c>
      <c r="B17" s="333"/>
      <c r="C17" s="333"/>
      <c r="D17" s="333"/>
      <c r="E17" s="333"/>
      <c r="F17" s="333"/>
      <c r="G17" s="333"/>
      <c r="H17" s="593">
        <v>167973.98</v>
      </c>
      <c r="I17" s="334">
        <v>1192323.53</v>
      </c>
      <c r="J17" s="335">
        <v>824300.6</v>
      </c>
      <c r="K17" s="593">
        <v>864630.11</v>
      </c>
      <c r="L17" s="334">
        <v>4295659.8600000003</v>
      </c>
      <c r="M17" s="335">
        <v>1192323.53</v>
      </c>
      <c r="N17" s="593">
        <v>86441.35</v>
      </c>
      <c r="O17" s="334">
        <v>1045347.08</v>
      </c>
      <c r="P17" s="335">
        <v>4295659.8600000003</v>
      </c>
      <c r="Q17" s="593">
        <v>169373.81</v>
      </c>
      <c r="R17" s="334">
        <v>824300.6</v>
      </c>
      <c r="S17" s="335">
        <v>1045347.08</v>
      </c>
      <c r="T17" s="593">
        <v>195759.7</v>
      </c>
      <c r="U17" s="334">
        <v>824300.6</v>
      </c>
      <c r="V17" s="335">
        <v>1045347.08</v>
      </c>
    </row>
    <row r="18" spans="1:22" ht="18.399999999999999" customHeight="1" thickBot="1">
      <c r="A18" s="345" t="s">
        <v>327</v>
      </c>
      <c r="B18" s="346"/>
      <c r="C18" s="346"/>
      <c r="D18" s="346"/>
      <c r="E18" s="346"/>
      <c r="F18" s="346"/>
      <c r="G18" s="346"/>
      <c r="H18" s="347">
        <f>SUM(H15:H17)</f>
        <v>4893556.03</v>
      </c>
      <c r="I18" s="348"/>
      <c r="J18" s="349"/>
      <c r="K18" s="348">
        <f>SUM(K15:K17)</f>
        <v>5514610.4800000004</v>
      </c>
      <c r="L18" s="348"/>
      <c r="M18" s="348"/>
      <c r="N18" s="347">
        <f>SUM(N15:N17)</f>
        <v>2999251.65</v>
      </c>
      <c r="O18" s="348"/>
      <c r="P18" s="349"/>
      <c r="Q18" s="347">
        <f>SUM(Q15:Q17)</f>
        <v>3952867.07</v>
      </c>
      <c r="R18" s="348"/>
      <c r="S18" s="349"/>
      <c r="T18" s="347">
        <f>SUM(T15:T17)</f>
        <v>3626647.0300000003</v>
      </c>
      <c r="U18" s="348"/>
      <c r="V18" s="349"/>
    </row>
    <row r="19" spans="1:22" s="192" customFormat="1" ht="28.15" customHeight="1">
      <c r="A19" s="207" t="s">
        <v>325</v>
      </c>
      <c r="B19" s="208"/>
      <c r="C19" s="208"/>
      <c r="D19" s="208"/>
      <c r="E19" s="208"/>
      <c r="H19" s="209"/>
      <c r="I19" s="209"/>
      <c r="J19" s="209"/>
      <c r="K19" s="209"/>
      <c r="L19" s="210"/>
      <c r="M19" s="210"/>
      <c r="N19" s="210"/>
      <c r="O19" s="210"/>
      <c r="P19" s="210"/>
      <c r="Q19" s="210"/>
      <c r="R19" s="210"/>
      <c r="S19" s="210"/>
    </row>
    <row r="20" spans="1:22" ht="18.399999999999999" customHeight="1">
      <c r="A20" s="73"/>
      <c r="B20" s="74"/>
      <c r="C20" s="74"/>
      <c r="D20" s="74"/>
      <c r="E20" s="74"/>
      <c r="F20" s="74"/>
      <c r="G20" s="74"/>
      <c r="H20" s="341" t="s">
        <v>301</v>
      </c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3"/>
      <c r="U20" s="343"/>
      <c r="V20" s="344"/>
    </row>
    <row r="21" spans="1:22" ht="18.399999999999999" customHeight="1">
      <c r="A21" s="321" t="s">
        <v>2</v>
      </c>
      <c r="B21" s="321"/>
      <c r="C21" s="321"/>
      <c r="D21" s="321"/>
      <c r="E21" s="321"/>
      <c r="F21" s="321"/>
      <c r="G21" s="321"/>
      <c r="H21" s="323">
        <f>K21-1</f>
        <v>2018</v>
      </c>
      <c r="I21" s="323"/>
      <c r="J21" s="323"/>
      <c r="K21" s="323">
        <f>N21-1</f>
        <v>2019</v>
      </c>
      <c r="L21" s="323"/>
      <c r="M21" s="323"/>
      <c r="N21" s="323">
        <f>Q21-1</f>
        <v>2020</v>
      </c>
      <c r="O21" s="323"/>
      <c r="P21" s="323"/>
      <c r="Q21" s="323">
        <f>T21-1</f>
        <v>2021</v>
      </c>
      <c r="R21" s="323"/>
      <c r="S21" s="323"/>
      <c r="T21" s="323">
        <f>R2</f>
        <v>2022</v>
      </c>
      <c r="U21" s="323"/>
      <c r="V21" s="323"/>
    </row>
    <row r="22" spans="1:22" ht="18.399999999999999" customHeight="1">
      <c r="A22" s="324" t="s">
        <v>15</v>
      </c>
      <c r="B22" s="325"/>
      <c r="C22" s="325"/>
      <c r="D22" s="325"/>
      <c r="E22" s="325"/>
      <c r="F22" s="325"/>
      <c r="G22" s="325"/>
      <c r="H22" s="591">
        <v>4697.8599999999997</v>
      </c>
      <c r="I22" s="326">
        <v>373432.17</v>
      </c>
      <c r="J22" s="327">
        <v>697745.74</v>
      </c>
      <c r="K22" s="591">
        <v>529356.43999999994</v>
      </c>
      <c r="L22" s="326">
        <v>365967.42</v>
      </c>
      <c r="M22" s="327">
        <v>373432.17</v>
      </c>
      <c r="N22" s="591">
        <v>42117.27</v>
      </c>
      <c r="O22" s="326">
        <v>414709.37</v>
      </c>
      <c r="P22" s="327">
        <v>365967.42</v>
      </c>
      <c r="Q22" s="591">
        <v>5861.9</v>
      </c>
      <c r="R22" s="326">
        <v>697745.74</v>
      </c>
      <c r="S22" s="327">
        <v>414709.37</v>
      </c>
      <c r="T22" s="591">
        <v>14000</v>
      </c>
      <c r="U22" s="326">
        <v>557211.56000000006</v>
      </c>
      <c r="V22" s="327">
        <v>577850.16</v>
      </c>
    </row>
    <row r="23" spans="1:22" ht="18.399999999999999" customHeight="1">
      <c r="A23" s="328" t="s">
        <v>303</v>
      </c>
      <c r="B23" s="329"/>
      <c r="C23" s="329"/>
      <c r="D23" s="329"/>
      <c r="E23" s="329"/>
      <c r="F23" s="329"/>
      <c r="G23" s="329"/>
      <c r="H23" s="592">
        <v>21070</v>
      </c>
      <c r="I23" s="330">
        <v>12728583.199999999</v>
      </c>
      <c r="J23" s="331">
        <v>13240574.68</v>
      </c>
      <c r="K23" s="592">
        <v>25419.35</v>
      </c>
      <c r="L23" s="330">
        <v>12120371.99</v>
      </c>
      <c r="M23" s="331">
        <v>12728583.199999999</v>
      </c>
      <c r="N23" s="592">
        <v>7356</v>
      </c>
      <c r="O23" s="330">
        <v>12941517.73</v>
      </c>
      <c r="P23" s="331">
        <v>12120371.99</v>
      </c>
      <c r="Q23" s="592">
        <v>86982.24</v>
      </c>
      <c r="R23" s="330">
        <v>13240574.68</v>
      </c>
      <c r="S23" s="331">
        <v>12941517.73</v>
      </c>
      <c r="T23" s="592">
        <v>31063.1</v>
      </c>
      <c r="U23" s="330">
        <v>13289626.9983333</v>
      </c>
      <c r="V23" s="331">
        <v>13396094.2633333</v>
      </c>
    </row>
    <row r="24" spans="1:22" ht="18.399999999999999" customHeight="1">
      <c r="A24" s="328" t="s">
        <v>16</v>
      </c>
      <c r="B24" s="329"/>
      <c r="C24" s="329"/>
      <c r="D24" s="329"/>
      <c r="E24" s="329"/>
      <c r="F24" s="329"/>
      <c r="G24" s="329"/>
      <c r="H24" s="592">
        <v>25</v>
      </c>
      <c r="I24" s="330">
        <v>548784.99</v>
      </c>
      <c r="J24" s="331">
        <v>408005.67</v>
      </c>
      <c r="K24" s="592">
        <v>0</v>
      </c>
      <c r="L24" s="330">
        <v>536819.05000000005</v>
      </c>
      <c r="M24" s="331">
        <v>548784.99</v>
      </c>
      <c r="N24" s="592">
        <v>0</v>
      </c>
      <c r="O24" s="330">
        <v>344975.81</v>
      </c>
      <c r="P24" s="331">
        <v>536819.05000000005</v>
      </c>
      <c r="Q24" s="592">
        <v>161330.04</v>
      </c>
      <c r="R24" s="330">
        <v>408005.67</v>
      </c>
      <c r="S24" s="331">
        <v>344975.81</v>
      </c>
      <c r="T24" s="592">
        <v>235000</v>
      </c>
      <c r="U24" s="330">
        <v>128208.38666666699</v>
      </c>
      <c r="V24" s="331">
        <v>26303.796666666702</v>
      </c>
    </row>
    <row r="25" spans="1:22" ht="18.399999999999999" customHeight="1" thickBot="1">
      <c r="A25" s="328" t="s">
        <v>3</v>
      </c>
      <c r="B25" s="329"/>
      <c r="C25" s="329"/>
      <c r="D25" s="329"/>
      <c r="E25" s="329"/>
      <c r="F25" s="329"/>
      <c r="G25" s="329"/>
      <c r="H25" s="593">
        <v>0</v>
      </c>
      <c r="I25" s="334">
        <v>0</v>
      </c>
      <c r="J25" s="335">
        <v>0</v>
      </c>
      <c r="K25" s="593">
        <v>0</v>
      </c>
      <c r="L25" s="334">
        <v>0</v>
      </c>
      <c r="M25" s="335">
        <v>0</v>
      </c>
      <c r="N25" s="593">
        <v>0</v>
      </c>
      <c r="O25" s="334">
        <v>0</v>
      </c>
      <c r="P25" s="335">
        <v>0</v>
      </c>
      <c r="Q25" s="593">
        <v>0</v>
      </c>
      <c r="R25" s="334">
        <v>0</v>
      </c>
      <c r="S25" s="335">
        <v>0</v>
      </c>
      <c r="T25" s="593">
        <v>0</v>
      </c>
      <c r="U25" s="334">
        <v>0</v>
      </c>
      <c r="V25" s="335">
        <v>0</v>
      </c>
    </row>
    <row r="26" spans="1:22" ht="18.399999999999999" customHeight="1" thickBot="1">
      <c r="A26" s="306" t="s">
        <v>326</v>
      </c>
      <c r="B26" s="307"/>
      <c r="C26" s="307"/>
      <c r="D26" s="307"/>
      <c r="E26" s="307"/>
      <c r="F26" s="307"/>
      <c r="G26" s="308"/>
      <c r="H26" s="336">
        <f>SUM(H22:H25)</f>
        <v>25792.86</v>
      </c>
      <c r="I26" s="337"/>
      <c r="J26" s="337"/>
      <c r="K26" s="336">
        <f>SUM(K22:K25)</f>
        <v>554775.78999999992</v>
      </c>
      <c r="L26" s="337"/>
      <c r="M26" s="338"/>
      <c r="N26" s="337">
        <f>SUM(N22:N25)</f>
        <v>49473.27</v>
      </c>
      <c r="O26" s="337"/>
      <c r="P26" s="337"/>
      <c r="Q26" s="336">
        <f>SUM(Q22:Q25)</f>
        <v>254174.18</v>
      </c>
      <c r="R26" s="337"/>
      <c r="S26" s="338"/>
      <c r="T26" s="336">
        <f>SUM(T22:T25)</f>
        <v>280063.09999999998</v>
      </c>
      <c r="U26" s="337"/>
      <c r="V26" s="338"/>
    </row>
    <row r="27" spans="1:22" ht="18.399999999999999" customHeight="1">
      <c r="A27" s="328" t="s">
        <v>30</v>
      </c>
      <c r="B27" s="329"/>
      <c r="C27" s="329"/>
      <c r="D27" s="329"/>
      <c r="E27" s="329"/>
      <c r="F27" s="329"/>
      <c r="G27" s="350"/>
      <c r="H27" s="594">
        <v>150628.22</v>
      </c>
      <c r="I27" s="339"/>
      <c r="J27" s="340"/>
      <c r="K27" s="594">
        <v>2202106.75</v>
      </c>
      <c r="L27" s="339">
        <v>10122961.629999999</v>
      </c>
      <c r="M27" s="340">
        <v>6628334.5600000005</v>
      </c>
      <c r="N27" s="594">
        <v>1678032.75</v>
      </c>
      <c r="O27" s="339">
        <v>6248838.1500000004</v>
      </c>
      <c r="P27" s="340">
        <v>10122961.629999999</v>
      </c>
      <c r="Q27" s="594">
        <v>1508757.16</v>
      </c>
      <c r="R27" s="339">
        <v>6834216</v>
      </c>
      <c r="S27" s="340">
        <v>6248838.1500000004</v>
      </c>
      <c r="T27" s="594">
        <v>1272609.07</v>
      </c>
      <c r="U27" s="339">
        <v>6001218.2883333303</v>
      </c>
      <c r="V27" s="340">
        <v>5811470.0833333302</v>
      </c>
    </row>
    <row r="28" spans="1:22" ht="18.399999999999999" customHeight="1" thickBot="1">
      <c r="A28" s="332" t="s">
        <v>3</v>
      </c>
      <c r="B28" s="333"/>
      <c r="C28" s="333"/>
      <c r="D28" s="333"/>
      <c r="E28" s="333"/>
      <c r="F28" s="333"/>
      <c r="G28" s="351"/>
      <c r="H28" s="593">
        <v>1181019.8600000001</v>
      </c>
      <c r="I28" s="334">
        <v>0</v>
      </c>
      <c r="J28" s="335">
        <v>0</v>
      </c>
      <c r="K28" s="593">
        <v>848449.09</v>
      </c>
      <c r="L28" s="334">
        <v>0</v>
      </c>
      <c r="M28" s="335">
        <v>0</v>
      </c>
      <c r="N28" s="593">
        <v>1005113.41</v>
      </c>
      <c r="O28" s="334">
        <v>0</v>
      </c>
      <c r="P28" s="335">
        <v>0</v>
      </c>
      <c r="Q28" s="593">
        <v>669937.68999999994</v>
      </c>
      <c r="R28" s="334">
        <v>0</v>
      </c>
      <c r="S28" s="335">
        <v>0</v>
      </c>
      <c r="T28" s="593">
        <v>1296578.03</v>
      </c>
      <c r="U28" s="334">
        <v>0</v>
      </c>
      <c r="V28" s="335">
        <v>0</v>
      </c>
    </row>
    <row r="29" spans="1:22" ht="18.399999999999999" customHeight="1" thickBot="1">
      <c r="A29" s="345" t="s">
        <v>327</v>
      </c>
      <c r="B29" s="346"/>
      <c r="C29" s="346"/>
      <c r="D29" s="346"/>
      <c r="E29" s="346"/>
      <c r="F29" s="346"/>
      <c r="G29" s="352"/>
      <c r="H29" s="347">
        <f>SUM(H26:H28)</f>
        <v>1357440.9400000002</v>
      </c>
      <c r="I29" s="348"/>
      <c r="J29" s="348"/>
      <c r="K29" s="347">
        <f>SUM(K26:K28)</f>
        <v>3605331.63</v>
      </c>
      <c r="L29" s="348"/>
      <c r="M29" s="349"/>
      <c r="N29" s="348">
        <f>SUM(N26:N28)</f>
        <v>2732619.43</v>
      </c>
      <c r="O29" s="348"/>
      <c r="P29" s="348"/>
      <c r="Q29" s="347">
        <f>SUM(Q26:Q28)</f>
        <v>2432869.0299999998</v>
      </c>
      <c r="R29" s="348"/>
      <c r="S29" s="349"/>
      <c r="T29" s="347">
        <f>SUM(T26:T28)</f>
        <v>2849250.2</v>
      </c>
      <c r="U29" s="348"/>
      <c r="V29" s="349"/>
    </row>
    <row r="30" spans="1:22" ht="16.899999999999999" customHeight="1">
      <c r="A30" s="73" t="s">
        <v>325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:C2"/>
    <mergeCell ref="D1:I2"/>
    <mergeCell ref="J1:O2"/>
    <mergeCell ref="P1:Q1"/>
    <mergeCell ref="R1:S1"/>
    <mergeCell ref="P2:Q2"/>
    <mergeCell ref="R2:S2"/>
    <mergeCell ref="P3:Q3"/>
    <mergeCell ref="R3:S3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topLeftCell="A10"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91" t="str">
        <f>Coordonnées!A1</f>
        <v>Synthèse des Comptes</v>
      </c>
      <c r="B1" s="292"/>
      <c r="C1" s="292"/>
      <c r="D1" s="172"/>
      <c r="E1" s="288" t="s">
        <v>0</v>
      </c>
      <c r="F1" s="288"/>
      <c r="G1" s="292" t="str">
        <f>Coordonnées!J1</f>
        <v>WAIMES</v>
      </c>
      <c r="H1" s="292"/>
      <c r="I1" s="174" t="s">
        <v>295</v>
      </c>
      <c r="J1" s="194">
        <f>Coordonnées!R1</f>
        <v>63080</v>
      </c>
    </row>
    <row r="2" spans="1:10" ht="16.149999999999999" customHeight="1">
      <c r="A2" s="293"/>
      <c r="B2" s="294"/>
      <c r="C2" s="294"/>
      <c r="D2" s="173"/>
      <c r="E2" s="289"/>
      <c r="F2" s="289"/>
      <c r="G2" s="294"/>
      <c r="H2" s="294"/>
      <c r="I2" s="175" t="s">
        <v>1</v>
      </c>
      <c r="J2" s="195">
        <f>Coordonnées!R2</f>
        <v>2022</v>
      </c>
    </row>
    <row r="3" spans="1:10" s="192" customFormat="1" ht="27" customHeight="1">
      <c r="A3" s="206" t="str">
        <f>Coordonnées!A3</f>
        <v>Modèle officiel généré par l'application eComptes © SPW Intérieur et Action Sociale</v>
      </c>
      <c r="B3" s="189"/>
      <c r="C3" s="189"/>
      <c r="D3" s="189"/>
      <c r="E3" s="189"/>
      <c r="F3" s="190"/>
      <c r="G3" s="190"/>
      <c r="H3" s="191"/>
      <c r="I3" s="191" t="s">
        <v>296</v>
      </c>
      <c r="J3" s="193">
        <f>Coordonnées!R3</f>
        <v>1</v>
      </c>
    </row>
    <row r="4" spans="1:10" ht="16.149999999999999" customHeight="1">
      <c r="A4" s="31"/>
      <c r="B4" s="30"/>
      <c r="C4" s="30"/>
      <c r="D4" s="30"/>
      <c r="E4" s="367" t="s">
        <v>304</v>
      </c>
      <c r="F4" s="368"/>
      <c r="G4" s="368"/>
      <c r="H4" s="368"/>
      <c r="I4" s="368"/>
    </row>
    <row r="5" spans="1:10" ht="17.649999999999999" customHeight="1">
      <c r="A5" s="29"/>
      <c r="E5" s="362" t="s">
        <v>328</v>
      </c>
      <c r="F5" s="363"/>
      <c r="G5" s="363"/>
      <c r="H5" s="363"/>
      <c r="I5" s="363"/>
    </row>
    <row r="6" spans="1:10" ht="17.649999999999999" customHeight="1">
      <c r="A6" s="29"/>
      <c r="E6" s="180" t="str">
        <f>Coordonnées!$H$27</f>
        <v>Compte</v>
      </c>
      <c r="F6" s="180" t="str">
        <f>Coordonnées!$H$27</f>
        <v>Compte</v>
      </c>
      <c r="G6" s="180" t="str">
        <f>Coordonnées!$H$27</f>
        <v>Compte</v>
      </c>
      <c r="H6" s="180" t="str">
        <f>Coordonnées!$H$27</f>
        <v>Compte</v>
      </c>
      <c r="I6" s="180" t="str">
        <f>Coordonnées!$H$27</f>
        <v>Compte</v>
      </c>
    </row>
    <row r="7" spans="1:10" ht="17.649999999999999" customHeight="1">
      <c r="A7" s="29"/>
      <c r="E7" s="176">
        <f>F7-1</f>
        <v>2018</v>
      </c>
      <c r="F7" s="176">
        <f>G7-1</f>
        <v>2019</v>
      </c>
      <c r="G7" s="176">
        <f>H7-1</f>
        <v>2020</v>
      </c>
      <c r="H7" s="176">
        <f>I7-1</f>
        <v>2021</v>
      </c>
      <c r="I7" s="176">
        <f>J2</f>
        <v>2022</v>
      </c>
    </row>
    <row r="8" spans="1:10" ht="30" customHeight="1">
      <c r="A8" s="364" t="s">
        <v>38</v>
      </c>
      <c r="B8" s="365"/>
      <c r="C8" s="365"/>
      <c r="D8" s="366"/>
      <c r="E8" s="595">
        <v>1116360.0900000001</v>
      </c>
      <c r="F8" s="595">
        <v>279525.17</v>
      </c>
      <c r="G8" s="595">
        <v>1065889.51</v>
      </c>
      <c r="H8" s="595">
        <v>676802.31</v>
      </c>
      <c r="I8" s="595">
        <v>708815.31</v>
      </c>
    </row>
    <row r="9" spans="1:10" ht="30" customHeight="1">
      <c r="A9" s="353" t="s">
        <v>19</v>
      </c>
      <c r="B9" s="354"/>
      <c r="C9" s="354"/>
      <c r="D9" s="355"/>
      <c r="E9" s="595">
        <v>2046134.97</v>
      </c>
      <c r="F9" s="595">
        <v>2149799.4500000002</v>
      </c>
      <c r="G9" s="595">
        <v>2146313.42</v>
      </c>
      <c r="H9" s="595">
        <v>2188852.66</v>
      </c>
      <c r="I9" s="595">
        <v>2634231.5299999998</v>
      </c>
    </row>
    <row r="10" spans="1:10" ht="30" customHeight="1">
      <c r="A10" s="353" t="s">
        <v>20</v>
      </c>
      <c r="B10" s="354"/>
      <c r="C10" s="354"/>
      <c r="D10" s="355"/>
      <c r="E10" s="595">
        <v>879249.42</v>
      </c>
      <c r="F10" s="595">
        <v>894143.22</v>
      </c>
      <c r="G10" s="595">
        <v>858932.58</v>
      </c>
      <c r="H10" s="595">
        <v>841077.97</v>
      </c>
      <c r="I10" s="595">
        <v>835192.77</v>
      </c>
    </row>
    <row r="11" spans="1:10" ht="30" customHeight="1">
      <c r="A11" s="353" t="s">
        <v>21</v>
      </c>
      <c r="B11" s="354"/>
      <c r="C11" s="354"/>
      <c r="D11" s="355"/>
      <c r="E11" s="595">
        <v>2203747.96</v>
      </c>
      <c r="F11" s="595">
        <v>2179887.63</v>
      </c>
      <c r="G11" s="595">
        <v>2191611.83</v>
      </c>
      <c r="H11" s="595">
        <v>2323244.1</v>
      </c>
      <c r="I11" s="595">
        <v>2268080.87</v>
      </c>
    </row>
    <row r="12" spans="1:10" ht="30" customHeight="1">
      <c r="A12" s="353" t="s">
        <v>29</v>
      </c>
      <c r="B12" s="354"/>
      <c r="C12" s="354"/>
      <c r="D12" s="355"/>
      <c r="E12" s="595">
        <v>210998.49</v>
      </c>
      <c r="F12" s="595">
        <v>233860.15</v>
      </c>
      <c r="G12" s="595">
        <v>204444.2</v>
      </c>
      <c r="H12" s="595">
        <v>216630.68</v>
      </c>
      <c r="I12" s="595">
        <v>254352.28</v>
      </c>
    </row>
    <row r="13" spans="1:10" ht="30" customHeight="1">
      <c r="A13" s="353" t="s">
        <v>22</v>
      </c>
      <c r="B13" s="354"/>
      <c r="C13" s="354"/>
      <c r="D13" s="355"/>
      <c r="E13" s="595">
        <v>147780.96</v>
      </c>
      <c r="F13" s="595">
        <v>149649.62</v>
      </c>
      <c r="G13" s="595">
        <v>121331.48</v>
      </c>
      <c r="H13" s="595">
        <v>119830.1</v>
      </c>
      <c r="I13" s="595">
        <v>128894.87</v>
      </c>
    </row>
    <row r="14" spans="1:10" ht="30" customHeight="1">
      <c r="A14" s="353" t="s">
        <v>23</v>
      </c>
      <c r="B14" s="354"/>
      <c r="C14" s="354"/>
      <c r="D14" s="355"/>
      <c r="E14" s="595">
        <v>969923.15</v>
      </c>
      <c r="F14" s="595">
        <v>1043440.72</v>
      </c>
      <c r="G14" s="595">
        <v>978630.24</v>
      </c>
      <c r="H14" s="595">
        <v>1067302.6200000001</v>
      </c>
      <c r="I14" s="595">
        <v>1212083.92</v>
      </c>
    </row>
    <row r="15" spans="1:10" ht="30" customHeight="1">
      <c r="A15" s="353" t="s">
        <v>24</v>
      </c>
      <c r="B15" s="354"/>
      <c r="C15" s="354"/>
      <c r="D15" s="355"/>
      <c r="E15" s="595">
        <v>385052.72</v>
      </c>
      <c r="F15" s="595">
        <v>391907.35</v>
      </c>
      <c r="G15" s="595">
        <v>377191.16</v>
      </c>
      <c r="H15" s="595">
        <v>450164</v>
      </c>
      <c r="I15" s="595">
        <v>425371.21</v>
      </c>
    </row>
    <row r="16" spans="1:10" ht="30" customHeight="1">
      <c r="A16" s="356" t="s">
        <v>35</v>
      </c>
      <c r="B16" s="357"/>
      <c r="C16" s="357"/>
      <c r="D16" s="358"/>
      <c r="E16" s="595">
        <v>0</v>
      </c>
      <c r="F16" s="595">
        <v>0</v>
      </c>
      <c r="G16" s="595">
        <v>0</v>
      </c>
      <c r="H16" s="595">
        <v>0</v>
      </c>
      <c r="I16" s="595">
        <v>0</v>
      </c>
    </row>
    <row r="17" spans="1:9" ht="30" customHeight="1">
      <c r="A17" s="353" t="s">
        <v>34</v>
      </c>
      <c r="B17" s="354"/>
      <c r="C17" s="354"/>
      <c r="D17" s="355"/>
      <c r="E17" s="595">
        <v>139151.4</v>
      </c>
      <c r="F17" s="595">
        <v>137917.20000000001</v>
      </c>
      <c r="G17" s="595">
        <v>139393.94</v>
      </c>
      <c r="H17" s="595">
        <v>150932.65</v>
      </c>
      <c r="I17" s="595">
        <v>148579.51</v>
      </c>
    </row>
    <row r="18" spans="1:9" ht="30" customHeight="1">
      <c r="A18" s="353" t="s">
        <v>25</v>
      </c>
      <c r="B18" s="354"/>
      <c r="C18" s="354"/>
      <c r="D18" s="355"/>
      <c r="E18" s="595">
        <v>1022518.73</v>
      </c>
      <c r="F18" s="595">
        <v>1363467.73</v>
      </c>
      <c r="G18" s="595">
        <v>1026495.32</v>
      </c>
      <c r="H18" s="595">
        <v>1142359.06</v>
      </c>
      <c r="I18" s="595">
        <v>1705390.74</v>
      </c>
    </row>
    <row r="19" spans="1:9" ht="30" customHeight="1">
      <c r="A19" s="356" t="s">
        <v>26</v>
      </c>
      <c r="B19" s="357"/>
      <c r="C19" s="357"/>
      <c r="D19" s="358"/>
      <c r="E19" s="595">
        <v>1332189.83</v>
      </c>
      <c r="F19" s="595">
        <v>1382066.3</v>
      </c>
      <c r="G19" s="595">
        <v>1503540.24</v>
      </c>
      <c r="H19" s="595">
        <v>1512721.6</v>
      </c>
      <c r="I19" s="595">
        <v>1596514.99</v>
      </c>
    </row>
    <row r="20" spans="1:9" ht="30" customHeight="1">
      <c r="A20" s="353" t="s">
        <v>27</v>
      </c>
      <c r="B20" s="354"/>
      <c r="C20" s="354"/>
      <c r="D20" s="355"/>
      <c r="E20" s="595">
        <v>32856.81</v>
      </c>
      <c r="F20" s="595">
        <v>28090.52</v>
      </c>
      <c r="G20" s="595">
        <v>28672.880000000001</v>
      </c>
      <c r="H20" s="595">
        <v>28471.9</v>
      </c>
      <c r="I20" s="595">
        <v>23101.040000000001</v>
      </c>
    </row>
    <row r="21" spans="1:9" ht="30" customHeight="1">
      <c r="A21" s="359" t="s">
        <v>28</v>
      </c>
      <c r="B21" s="360"/>
      <c r="C21" s="360"/>
      <c r="D21" s="361"/>
      <c r="E21" s="595">
        <v>170366.87</v>
      </c>
      <c r="F21" s="595">
        <v>177979.51</v>
      </c>
      <c r="G21" s="595">
        <v>184583.56</v>
      </c>
      <c r="H21" s="595">
        <v>230148.16</v>
      </c>
      <c r="I21" s="595">
        <v>171084.62</v>
      </c>
    </row>
  </sheetData>
  <mergeCells count="19">
    <mergeCell ref="A1:C2"/>
    <mergeCell ref="A8:D8"/>
    <mergeCell ref="A9:D9"/>
    <mergeCell ref="G1:H2"/>
    <mergeCell ref="E1:F2"/>
    <mergeCell ref="E4:I4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topLeftCell="A7"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91" t="str">
        <f>Coordonnées!A1</f>
        <v>Synthèse des Comptes</v>
      </c>
      <c r="B1" s="292"/>
      <c r="C1" s="292"/>
      <c r="D1" s="172"/>
      <c r="E1" s="288" t="s">
        <v>0</v>
      </c>
      <c r="F1" s="288"/>
      <c r="G1" s="292" t="str">
        <f>Coordonnées!J1</f>
        <v>WAIMES</v>
      </c>
      <c r="H1" s="292"/>
      <c r="I1" s="174" t="s">
        <v>295</v>
      </c>
      <c r="J1" s="194">
        <f>Coordonnées!R1</f>
        <v>63080</v>
      </c>
    </row>
    <row r="2" spans="1:10" ht="16.149999999999999" customHeight="1">
      <c r="A2" s="293"/>
      <c r="B2" s="294"/>
      <c r="C2" s="294"/>
      <c r="D2" s="173"/>
      <c r="E2" s="289"/>
      <c r="F2" s="289"/>
      <c r="G2" s="294"/>
      <c r="H2" s="294"/>
      <c r="I2" s="175" t="s">
        <v>1</v>
      </c>
      <c r="J2" s="195">
        <f>Coordonnées!R2</f>
        <v>2022</v>
      </c>
    </row>
    <row r="3" spans="1:10" s="192" customFormat="1" ht="27" customHeight="1">
      <c r="A3" s="206" t="str">
        <f>Coordonnées!A3</f>
        <v>Modèle officiel généré par l'application eComptes © SPW Intérieur et Action Sociale</v>
      </c>
      <c r="B3" s="189"/>
      <c r="C3" s="189"/>
      <c r="D3" s="189"/>
      <c r="E3" s="189"/>
      <c r="F3" s="190"/>
      <c r="G3" s="190"/>
      <c r="H3" s="191"/>
      <c r="I3" s="191" t="s">
        <v>296</v>
      </c>
      <c r="J3" s="193">
        <f>Coordonnées!R3</f>
        <v>1</v>
      </c>
    </row>
    <row r="4" spans="1:10" ht="16.149999999999999" customHeight="1">
      <c r="A4" s="31"/>
      <c r="B4" s="30"/>
      <c r="C4" s="30"/>
      <c r="D4" s="30"/>
      <c r="E4" s="367" t="s">
        <v>304</v>
      </c>
      <c r="F4" s="368"/>
      <c r="G4" s="368"/>
      <c r="H4" s="368"/>
      <c r="I4" s="368"/>
    </row>
    <row r="5" spans="1:10" ht="17.649999999999999" customHeight="1">
      <c r="A5" s="29"/>
      <c r="E5" s="369" t="s">
        <v>329</v>
      </c>
      <c r="F5" s="370"/>
      <c r="G5" s="370"/>
      <c r="H5" s="370"/>
      <c r="I5" s="370"/>
    </row>
    <row r="6" spans="1:10" ht="17.649999999999999" customHeight="1">
      <c r="A6" s="29"/>
      <c r="E6" s="180" t="str">
        <f>Coordonnées!$H$27</f>
        <v>Compte</v>
      </c>
      <c r="F6" s="180" t="str">
        <f>Coordonnées!$H$27</f>
        <v>Compte</v>
      </c>
      <c r="G6" s="180" t="str">
        <f>Coordonnées!$H$27</f>
        <v>Compte</v>
      </c>
      <c r="H6" s="180" t="str">
        <f>Coordonnées!$H$27</f>
        <v>Compte</v>
      </c>
      <c r="I6" s="180" t="str">
        <f>Coordonnées!$H$27</f>
        <v>Compte</v>
      </c>
    </row>
    <row r="7" spans="1:10" ht="17.649999999999999" customHeight="1">
      <c r="A7" s="29"/>
      <c r="E7" s="176">
        <f>F7-1</f>
        <v>2018</v>
      </c>
      <c r="F7" s="176">
        <f>G7-1</f>
        <v>2019</v>
      </c>
      <c r="G7" s="176">
        <f>H7-1</f>
        <v>2020</v>
      </c>
      <c r="H7" s="176">
        <f>I7-1</f>
        <v>2021</v>
      </c>
      <c r="I7" s="176">
        <f>J2</f>
        <v>2022</v>
      </c>
    </row>
    <row r="8" spans="1:10" ht="30" customHeight="1">
      <c r="A8" s="364" t="s">
        <v>38</v>
      </c>
      <c r="B8" s="365"/>
      <c r="C8" s="365"/>
      <c r="D8" s="366"/>
      <c r="E8" s="595">
        <v>12320967.470000001</v>
      </c>
      <c r="F8" s="595">
        <v>12519293.470000001</v>
      </c>
      <c r="G8" s="595">
        <v>12873303.65</v>
      </c>
      <c r="H8" s="595">
        <v>12859000.67</v>
      </c>
      <c r="I8" s="595">
        <v>13911462.67</v>
      </c>
    </row>
    <row r="9" spans="1:10" ht="30" customHeight="1">
      <c r="A9" s="353" t="s">
        <v>19</v>
      </c>
      <c r="B9" s="354"/>
      <c r="C9" s="354"/>
      <c r="D9" s="355"/>
      <c r="E9" s="595">
        <v>324158.02</v>
      </c>
      <c r="F9" s="595">
        <v>346442.87</v>
      </c>
      <c r="G9" s="595">
        <v>453107.87</v>
      </c>
      <c r="H9" s="595">
        <v>513109.24</v>
      </c>
      <c r="I9" s="595">
        <v>246100.8</v>
      </c>
    </row>
    <row r="10" spans="1:10" ht="30" customHeight="1">
      <c r="A10" s="353" t="s">
        <v>20</v>
      </c>
      <c r="B10" s="354"/>
      <c r="C10" s="354"/>
      <c r="D10" s="355"/>
      <c r="E10" s="595">
        <v>36643</v>
      </c>
      <c r="F10" s="595">
        <v>33881.53</v>
      </c>
      <c r="G10" s="595">
        <v>15102.88</v>
      </c>
      <c r="H10" s="595">
        <v>15615.92</v>
      </c>
      <c r="I10" s="595">
        <v>16463.8</v>
      </c>
    </row>
    <row r="11" spans="1:10" ht="30" customHeight="1">
      <c r="A11" s="353" t="s">
        <v>21</v>
      </c>
      <c r="B11" s="354"/>
      <c r="C11" s="354"/>
      <c r="D11" s="355"/>
      <c r="E11" s="595">
        <v>254435.91</v>
      </c>
      <c r="F11" s="595">
        <v>246442.46</v>
      </c>
      <c r="G11" s="595">
        <v>280799.13</v>
      </c>
      <c r="H11" s="595">
        <v>296155.76</v>
      </c>
      <c r="I11" s="595">
        <v>108074.57</v>
      </c>
    </row>
    <row r="12" spans="1:10" ht="30" customHeight="1">
      <c r="A12" s="353" t="s">
        <v>29</v>
      </c>
      <c r="B12" s="354"/>
      <c r="C12" s="354"/>
      <c r="D12" s="355"/>
      <c r="E12" s="595">
        <v>176522.76</v>
      </c>
      <c r="F12" s="595">
        <v>172180.87</v>
      </c>
      <c r="G12" s="595">
        <v>162712.4</v>
      </c>
      <c r="H12" s="595">
        <v>161123.28</v>
      </c>
      <c r="I12" s="595">
        <v>147687.69</v>
      </c>
    </row>
    <row r="13" spans="1:10" ht="30" customHeight="1">
      <c r="A13" s="353" t="s">
        <v>22</v>
      </c>
      <c r="B13" s="354"/>
      <c r="C13" s="354"/>
      <c r="D13" s="355"/>
      <c r="E13" s="595">
        <v>1016074.71</v>
      </c>
      <c r="F13" s="595">
        <v>525884.12</v>
      </c>
      <c r="G13" s="595">
        <v>537877.26</v>
      </c>
      <c r="H13" s="595">
        <v>559089.76</v>
      </c>
      <c r="I13" s="595">
        <v>680126.06</v>
      </c>
    </row>
    <row r="14" spans="1:10" ht="30" customHeight="1">
      <c r="A14" s="353" t="s">
        <v>23</v>
      </c>
      <c r="B14" s="354"/>
      <c r="C14" s="354"/>
      <c r="D14" s="355"/>
      <c r="E14" s="595">
        <v>458336.46</v>
      </c>
      <c r="F14" s="595">
        <v>469899.48</v>
      </c>
      <c r="G14" s="595">
        <v>518088.76</v>
      </c>
      <c r="H14" s="595">
        <v>489461.1</v>
      </c>
      <c r="I14" s="595">
        <v>486076.91</v>
      </c>
    </row>
    <row r="15" spans="1:10" ht="30" customHeight="1">
      <c r="A15" s="353" t="s">
        <v>24</v>
      </c>
      <c r="B15" s="354"/>
      <c r="C15" s="354"/>
      <c r="D15" s="355"/>
      <c r="E15" s="595">
        <v>106790.45</v>
      </c>
      <c r="F15" s="595">
        <v>107055.26</v>
      </c>
      <c r="G15" s="595">
        <v>107430.31</v>
      </c>
      <c r="H15" s="595">
        <v>159005.74</v>
      </c>
      <c r="I15" s="595">
        <v>99340.13</v>
      </c>
    </row>
    <row r="16" spans="1:10" ht="30" customHeight="1">
      <c r="A16" s="356" t="s">
        <v>35</v>
      </c>
      <c r="B16" s="357"/>
      <c r="C16" s="357"/>
      <c r="D16" s="358"/>
      <c r="E16" s="595">
        <v>0</v>
      </c>
      <c r="F16" s="595">
        <v>0</v>
      </c>
      <c r="G16" s="595">
        <v>0</v>
      </c>
      <c r="H16" s="595">
        <v>0</v>
      </c>
      <c r="I16" s="595">
        <v>0</v>
      </c>
    </row>
    <row r="17" spans="1:9" ht="30" customHeight="1">
      <c r="A17" s="353" t="s">
        <v>34</v>
      </c>
      <c r="B17" s="354"/>
      <c r="C17" s="354"/>
      <c r="D17" s="355"/>
      <c r="E17" s="595">
        <v>0</v>
      </c>
      <c r="F17" s="595">
        <v>0</v>
      </c>
      <c r="G17" s="595">
        <v>0</v>
      </c>
      <c r="H17" s="595">
        <v>0</v>
      </c>
      <c r="I17" s="595">
        <v>0</v>
      </c>
    </row>
    <row r="18" spans="1:9" ht="30" customHeight="1">
      <c r="A18" s="353" t="s">
        <v>25</v>
      </c>
      <c r="B18" s="354"/>
      <c r="C18" s="354"/>
      <c r="D18" s="355"/>
      <c r="E18" s="595">
        <v>0</v>
      </c>
      <c r="F18" s="595">
        <v>0</v>
      </c>
      <c r="G18" s="595">
        <v>0</v>
      </c>
      <c r="H18" s="595">
        <v>0</v>
      </c>
      <c r="I18" s="595">
        <v>500</v>
      </c>
    </row>
    <row r="19" spans="1:9" ht="30" customHeight="1">
      <c r="A19" s="356" t="s">
        <v>26</v>
      </c>
      <c r="B19" s="357"/>
      <c r="C19" s="357"/>
      <c r="D19" s="358"/>
      <c r="E19" s="595">
        <v>1027756.54</v>
      </c>
      <c r="F19" s="595">
        <v>948114.96</v>
      </c>
      <c r="G19" s="595">
        <v>1024902.75</v>
      </c>
      <c r="H19" s="595">
        <v>1003820.05</v>
      </c>
      <c r="I19" s="595">
        <v>981382.55</v>
      </c>
    </row>
    <row r="20" spans="1:9" ht="30" customHeight="1">
      <c r="A20" s="353" t="s">
        <v>27</v>
      </c>
      <c r="B20" s="354"/>
      <c r="C20" s="354"/>
      <c r="D20" s="355"/>
      <c r="E20" s="595">
        <v>16937.87</v>
      </c>
      <c r="F20" s="595">
        <v>18986</v>
      </c>
      <c r="G20" s="595">
        <v>18021.84</v>
      </c>
      <c r="H20" s="595">
        <v>18059.189999999999</v>
      </c>
      <c r="I20" s="595">
        <v>19097.36</v>
      </c>
    </row>
    <row r="21" spans="1:9" ht="30" customHeight="1">
      <c r="A21" s="359" t="s">
        <v>28</v>
      </c>
      <c r="B21" s="360"/>
      <c r="C21" s="360"/>
      <c r="D21" s="361"/>
      <c r="E21" s="595">
        <v>50715.38</v>
      </c>
      <c r="F21" s="595">
        <v>41020.839999999997</v>
      </c>
      <c r="G21" s="595">
        <v>40465.61</v>
      </c>
      <c r="H21" s="595">
        <v>64850.69</v>
      </c>
      <c r="I21" s="595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topLeftCell="A7"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91" t="str">
        <f>Coordonnées!A1</f>
        <v>Synthèse des Comptes</v>
      </c>
      <c r="B1" s="292"/>
      <c r="C1" s="292"/>
      <c r="D1" s="172"/>
      <c r="E1" s="288" t="s">
        <v>0</v>
      </c>
      <c r="F1" s="288"/>
      <c r="G1" s="292" t="str">
        <f>Coordonnées!J1</f>
        <v>WAIMES</v>
      </c>
      <c r="H1" s="292"/>
      <c r="I1" s="174" t="s">
        <v>295</v>
      </c>
      <c r="J1" s="194">
        <f>Coordonnées!R1</f>
        <v>63080</v>
      </c>
    </row>
    <row r="2" spans="1:10" ht="16.149999999999999" customHeight="1">
      <c r="A2" s="293"/>
      <c r="B2" s="294"/>
      <c r="C2" s="294"/>
      <c r="D2" s="173"/>
      <c r="E2" s="289"/>
      <c r="F2" s="289"/>
      <c r="G2" s="294"/>
      <c r="H2" s="294"/>
      <c r="I2" s="175" t="s">
        <v>1</v>
      </c>
      <c r="J2" s="195">
        <f>Coordonnées!R2</f>
        <v>2022</v>
      </c>
    </row>
    <row r="3" spans="1:10" s="192" customFormat="1" ht="27" customHeight="1">
      <c r="A3" s="206" t="str">
        <f>Coordonnées!A3</f>
        <v>Modèle officiel généré par l'application eComptes © SPW Intérieur et Action Sociale</v>
      </c>
      <c r="B3" s="189"/>
      <c r="C3" s="189"/>
      <c r="D3" s="189"/>
      <c r="E3" s="189"/>
      <c r="F3" s="190"/>
      <c r="G3" s="190"/>
      <c r="I3" s="191" t="s">
        <v>296</v>
      </c>
      <c r="J3" s="193">
        <f>Coordonnées!R3</f>
        <v>1</v>
      </c>
    </row>
    <row r="4" spans="1:10" ht="16.149999999999999" customHeight="1">
      <c r="A4" s="31"/>
      <c r="B4" s="30"/>
      <c r="C4" s="30"/>
      <c r="D4" s="30"/>
      <c r="E4" s="367" t="s">
        <v>304</v>
      </c>
      <c r="F4" s="368"/>
      <c r="G4" s="368"/>
      <c r="H4" s="368"/>
      <c r="I4" s="368"/>
    </row>
    <row r="5" spans="1:10" ht="17.649999999999999" customHeight="1">
      <c r="A5" s="29"/>
      <c r="E5" s="371" t="s">
        <v>330</v>
      </c>
      <c r="F5" s="372"/>
      <c r="G5" s="372"/>
      <c r="H5" s="372"/>
      <c r="I5" s="372"/>
    </row>
    <row r="6" spans="1:10" ht="17.649999999999999" customHeight="1">
      <c r="A6" s="29"/>
      <c r="E6" s="180" t="str">
        <f>Coordonnées!$H$27</f>
        <v>Compte</v>
      </c>
      <c r="F6" s="180" t="str">
        <f>Coordonnées!$H$27</f>
        <v>Compte</v>
      </c>
      <c r="G6" s="180" t="str">
        <f>Coordonnées!$H$27</f>
        <v>Compte</v>
      </c>
      <c r="H6" s="180" t="str">
        <f>Coordonnées!$H$27</f>
        <v>Compte</v>
      </c>
      <c r="I6" s="180" t="str">
        <f>Coordonnées!$H$27</f>
        <v>Compte</v>
      </c>
    </row>
    <row r="7" spans="1:10" ht="17.649999999999999" customHeight="1">
      <c r="A7" s="29"/>
      <c r="E7" s="176">
        <f>F7-1</f>
        <v>2018</v>
      </c>
      <c r="F7" s="176">
        <f>G7-1</f>
        <v>2019</v>
      </c>
      <c r="G7" s="176">
        <f>H7-1</f>
        <v>2020</v>
      </c>
      <c r="H7" s="176">
        <f>I7-1</f>
        <v>2021</v>
      </c>
      <c r="I7" s="176">
        <f>J2</f>
        <v>2022</v>
      </c>
    </row>
    <row r="8" spans="1:10" ht="30" customHeight="1">
      <c r="A8" s="364" t="s">
        <v>38</v>
      </c>
      <c r="B8" s="365"/>
      <c r="C8" s="365"/>
      <c r="D8" s="366"/>
      <c r="E8" s="595">
        <v>167973.98</v>
      </c>
      <c r="F8" s="595">
        <v>1566731.28</v>
      </c>
      <c r="G8" s="595">
        <v>319270.3</v>
      </c>
      <c r="H8" s="595">
        <v>169373.81</v>
      </c>
      <c r="I8" s="595">
        <v>195759.7</v>
      </c>
    </row>
    <row r="9" spans="1:10" ht="30" customHeight="1">
      <c r="A9" s="353" t="s">
        <v>19</v>
      </c>
      <c r="B9" s="354"/>
      <c r="C9" s="354"/>
      <c r="D9" s="355"/>
      <c r="E9" s="595">
        <v>392566.61</v>
      </c>
      <c r="F9" s="595">
        <v>49636.84</v>
      </c>
      <c r="G9" s="595">
        <v>88707.18</v>
      </c>
      <c r="H9" s="595">
        <v>42451.8</v>
      </c>
      <c r="I9" s="595">
        <v>9936.7800000000007</v>
      </c>
    </row>
    <row r="10" spans="1:10" ht="30" customHeight="1">
      <c r="A10" s="353" t="s">
        <v>20</v>
      </c>
      <c r="B10" s="354"/>
      <c r="C10" s="354"/>
      <c r="D10" s="355"/>
      <c r="E10" s="595">
        <v>0</v>
      </c>
      <c r="F10" s="595">
        <v>0</v>
      </c>
      <c r="G10" s="595">
        <v>0</v>
      </c>
      <c r="H10" s="595">
        <v>0</v>
      </c>
      <c r="I10" s="595">
        <v>0</v>
      </c>
    </row>
    <row r="11" spans="1:10" ht="30" customHeight="1">
      <c r="A11" s="353" t="s">
        <v>21</v>
      </c>
      <c r="B11" s="354"/>
      <c r="C11" s="354"/>
      <c r="D11" s="355"/>
      <c r="E11" s="595">
        <v>203090.25</v>
      </c>
      <c r="F11" s="595">
        <v>435871.57</v>
      </c>
      <c r="G11" s="595">
        <v>504274.96</v>
      </c>
      <c r="H11" s="595">
        <v>545369.78</v>
      </c>
      <c r="I11" s="595">
        <v>550843.06000000006</v>
      </c>
    </row>
    <row r="12" spans="1:10" ht="30" customHeight="1">
      <c r="A12" s="353" t="s">
        <v>29</v>
      </c>
      <c r="B12" s="354"/>
      <c r="C12" s="354"/>
      <c r="D12" s="355"/>
      <c r="E12" s="595">
        <v>41122.83</v>
      </c>
      <c r="F12" s="595">
        <v>41122.83</v>
      </c>
      <c r="G12" s="595">
        <v>61288.83</v>
      </c>
      <c r="H12" s="595">
        <v>0</v>
      </c>
      <c r="I12" s="595">
        <v>35200</v>
      </c>
    </row>
    <row r="13" spans="1:10" ht="30" customHeight="1">
      <c r="A13" s="353" t="s">
        <v>22</v>
      </c>
      <c r="B13" s="354"/>
      <c r="C13" s="354"/>
      <c r="D13" s="355"/>
      <c r="E13" s="595">
        <v>60877.08</v>
      </c>
      <c r="F13" s="595">
        <v>45634.42</v>
      </c>
      <c r="G13" s="595">
        <v>143493.07999999999</v>
      </c>
      <c r="H13" s="595">
        <v>45186.76</v>
      </c>
      <c r="I13" s="595">
        <v>187157.71</v>
      </c>
    </row>
    <row r="14" spans="1:10" ht="30" customHeight="1">
      <c r="A14" s="353" t="s">
        <v>23</v>
      </c>
      <c r="B14" s="354"/>
      <c r="C14" s="354"/>
      <c r="D14" s="355"/>
      <c r="E14" s="595">
        <v>25541.82</v>
      </c>
      <c r="F14" s="595">
        <v>17395.39</v>
      </c>
      <c r="G14" s="595">
        <v>60582.16</v>
      </c>
      <c r="H14" s="595">
        <v>131150.29</v>
      </c>
      <c r="I14" s="595">
        <v>111866.31</v>
      </c>
    </row>
    <row r="15" spans="1:10" ht="30" customHeight="1">
      <c r="A15" s="353" t="s">
        <v>24</v>
      </c>
      <c r="B15" s="354"/>
      <c r="C15" s="354"/>
      <c r="D15" s="355"/>
      <c r="E15" s="595">
        <v>18895.990000000002</v>
      </c>
      <c r="F15" s="595">
        <v>26005.95</v>
      </c>
      <c r="G15" s="595">
        <v>11845.26</v>
      </c>
      <c r="H15" s="595">
        <v>37810.17</v>
      </c>
      <c r="I15" s="595">
        <v>5506.69</v>
      </c>
    </row>
    <row r="16" spans="1:10" ht="30" customHeight="1">
      <c r="A16" s="356" t="s">
        <v>35</v>
      </c>
      <c r="B16" s="357"/>
      <c r="C16" s="357"/>
      <c r="D16" s="358"/>
      <c r="E16" s="595">
        <v>0</v>
      </c>
      <c r="F16" s="595">
        <v>0</v>
      </c>
      <c r="G16" s="595">
        <v>0</v>
      </c>
      <c r="H16" s="595">
        <v>0</v>
      </c>
      <c r="I16" s="595">
        <v>0</v>
      </c>
    </row>
    <row r="17" spans="1:9" ht="30" customHeight="1">
      <c r="A17" s="353" t="s">
        <v>34</v>
      </c>
      <c r="B17" s="354"/>
      <c r="C17" s="354"/>
      <c r="D17" s="355"/>
      <c r="E17" s="595">
        <v>41072.93</v>
      </c>
      <c r="F17" s="595">
        <v>46600</v>
      </c>
      <c r="G17" s="595">
        <v>569</v>
      </c>
      <c r="H17" s="595">
        <v>0</v>
      </c>
      <c r="I17" s="595">
        <v>51522.31</v>
      </c>
    </row>
    <row r="18" spans="1:9" ht="30" customHeight="1">
      <c r="A18" s="353" t="s">
        <v>25</v>
      </c>
      <c r="B18" s="354"/>
      <c r="C18" s="354"/>
      <c r="D18" s="355"/>
      <c r="E18" s="595">
        <v>0</v>
      </c>
      <c r="F18" s="595">
        <v>0</v>
      </c>
      <c r="G18" s="595">
        <v>0</v>
      </c>
      <c r="H18" s="595">
        <v>0</v>
      </c>
      <c r="I18" s="595">
        <v>0</v>
      </c>
    </row>
    <row r="19" spans="1:9" ht="30" customHeight="1">
      <c r="A19" s="356" t="s">
        <v>26</v>
      </c>
      <c r="B19" s="357"/>
      <c r="C19" s="357"/>
      <c r="D19" s="358"/>
      <c r="E19" s="595">
        <v>74815.990000000005</v>
      </c>
      <c r="F19" s="595">
        <v>133452.09</v>
      </c>
      <c r="G19" s="595">
        <v>107117.32</v>
      </c>
      <c r="H19" s="595">
        <v>131167.95000000001</v>
      </c>
      <c r="I19" s="595">
        <v>141933.22</v>
      </c>
    </row>
    <row r="20" spans="1:9" ht="30" customHeight="1">
      <c r="A20" s="353" t="s">
        <v>27</v>
      </c>
      <c r="B20" s="354"/>
      <c r="C20" s="354"/>
      <c r="D20" s="355"/>
      <c r="E20" s="595">
        <v>0</v>
      </c>
      <c r="F20" s="595">
        <v>0</v>
      </c>
      <c r="G20" s="595">
        <v>0</v>
      </c>
      <c r="H20" s="595">
        <v>0</v>
      </c>
      <c r="I20" s="595">
        <v>0</v>
      </c>
    </row>
    <row r="21" spans="1:9" ht="30" customHeight="1">
      <c r="A21" s="359" t="s">
        <v>28</v>
      </c>
      <c r="B21" s="360"/>
      <c r="C21" s="360"/>
      <c r="D21" s="361"/>
      <c r="E21" s="595">
        <v>0</v>
      </c>
      <c r="F21" s="595">
        <v>0</v>
      </c>
      <c r="G21" s="595">
        <v>0</v>
      </c>
      <c r="H21" s="595">
        <v>0</v>
      </c>
      <c r="I21" s="595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91" t="str">
        <f>Coordonnées!A1</f>
        <v>Synthèse des Comptes</v>
      </c>
      <c r="B1" s="292"/>
      <c r="C1" s="292"/>
      <c r="D1" s="172"/>
      <c r="E1" s="288" t="s">
        <v>0</v>
      </c>
      <c r="F1" s="288"/>
      <c r="G1" s="292" t="str">
        <f>Coordonnées!J1</f>
        <v>WAIMES</v>
      </c>
      <c r="H1" s="292"/>
      <c r="I1" s="174" t="s">
        <v>295</v>
      </c>
      <c r="J1" s="194">
        <f>Coordonnées!R1</f>
        <v>63080</v>
      </c>
    </row>
    <row r="2" spans="1:10" ht="16.149999999999999" customHeight="1">
      <c r="A2" s="293"/>
      <c r="B2" s="294"/>
      <c r="C2" s="294"/>
      <c r="D2" s="173"/>
      <c r="E2" s="289"/>
      <c r="F2" s="289"/>
      <c r="G2" s="294"/>
      <c r="H2" s="294"/>
      <c r="I2" s="175" t="s">
        <v>1</v>
      </c>
      <c r="J2" s="195">
        <f>Coordonnées!R2</f>
        <v>2022</v>
      </c>
    </row>
    <row r="3" spans="1:10" s="192" customFormat="1" ht="27" customHeight="1">
      <c r="A3" s="206" t="str">
        <f>Coordonnées!A3</f>
        <v>Modèle officiel généré par l'application eComptes © SPW Intérieur et Action Sociale</v>
      </c>
      <c r="B3" s="189"/>
      <c r="C3" s="189"/>
      <c r="D3" s="189"/>
      <c r="E3" s="189"/>
      <c r="F3" s="190"/>
      <c r="G3" s="190"/>
      <c r="H3" s="191"/>
      <c r="I3" s="191" t="s">
        <v>296</v>
      </c>
      <c r="J3" s="193">
        <f>Coordonnées!R3</f>
        <v>1</v>
      </c>
    </row>
    <row r="4" spans="1:10" ht="16.149999999999999" customHeight="1">
      <c r="A4" s="31"/>
      <c r="B4" s="30"/>
      <c r="C4" s="30"/>
      <c r="D4" s="30"/>
      <c r="E4" s="367" t="s">
        <v>304</v>
      </c>
      <c r="F4" s="368"/>
      <c r="G4" s="368"/>
      <c r="H4" s="368"/>
      <c r="I4" s="368"/>
    </row>
    <row r="5" spans="1:10" ht="17.649999999999999" customHeight="1">
      <c r="A5" s="29"/>
      <c r="E5" s="373" t="s">
        <v>331</v>
      </c>
      <c r="F5" s="374"/>
      <c r="G5" s="374"/>
      <c r="H5" s="374"/>
      <c r="I5" s="374"/>
    </row>
    <row r="6" spans="1:10" ht="17.649999999999999" customHeight="1">
      <c r="A6" s="29"/>
      <c r="E6" s="180" t="str">
        <f>Coordonnées!$H$27</f>
        <v>Compte</v>
      </c>
      <c r="F6" s="180" t="str">
        <f>Coordonnées!$H$27</f>
        <v>Compte</v>
      </c>
      <c r="G6" s="180" t="str">
        <f>Coordonnées!$H$27</f>
        <v>Compte</v>
      </c>
      <c r="H6" s="180" t="str">
        <f>Coordonnées!$H$27</f>
        <v>Compte</v>
      </c>
      <c r="I6" s="180" t="str">
        <f>Coordonnées!$H$27</f>
        <v>Compte</v>
      </c>
    </row>
    <row r="7" spans="1:10" ht="17.649999999999999" customHeight="1">
      <c r="A7" s="29"/>
      <c r="E7" s="176">
        <f>F7-1</f>
        <v>2018</v>
      </c>
      <c r="F7" s="176">
        <f>G7-1</f>
        <v>2019</v>
      </c>
      <c r="G7" s="176">
        <f>H7-1</f>
        <v>2020</v>
      </c>
      <c r="H7" s="176">
        <f>I7-1</f>
        <v>2021</v>
      </c>
      <c r="I7" s="176">
        <f>J2</f>
        <v>2022</v>
      </c>
    </row>
    <row r="8" spans="1:10" ht="30" customHeight="1">
      <c r="A8" s="364" t="s">
        <v>38</v>
      </c>
      <c r="B8" s="365"/>
      <c r="C8" s="365"/>
      <c r="D8" s="366"/>
      <c r="E8" s="595">
        <v>1181150.1000000001</v>
      </c>
      <c r="F8" s="595">
        <v>1365230.53</v>
      </c>
      <c r="G8" s="595">
        <v>1022922.64</v>
      </c>
      <c r="H8" s="595">
        <v>1731914.67</v>
      </c>
      <c r="I8" s="595">
        <v>2155921.13</v>
      </c>
    </row>
    <row r="9" spans="1:10" ht="30" customHeight="1">
      <c r="A9" s="353" t="s">
        <v>19</v>
      </c>
      <c r="B9" s="354"/>
      <c r="C9" s="354"/>
      <c r="D9" s="355"/>
      <c r="E9" s="595">
        <v>7447.86</v>
      </c>
      <c r="F9" s="595">
        <v>0</v>
      </c>
      <c r="G9" s="595">
        <v>3500</v>
      </c>
      <c r="H9" s="595">
        <v>2996.4</v>
      </c>
      <c r="I9" s="595">
        <v>28000</v>
      </c>
    </row>
    <row r="10" spans="1:10" ht="30" customHeight="1">
      <c r="A10" s="353" t="s">
        <v>20</v>
      </c>
      <c r="B10" s="354"/>
      <c r="C10" s="354"/>
      <c r="D10" s="355"/>
      <c r="E10" s="595">
        <v>0</v>
      </c>
      <c r="F10" s="595">
        <v>0</v>
      </c>
      <c r="G10" s="595">
        <v>0</v>
      </c>
      <c r="H10" s="595">
        <v>0</v>
      </c>
      <c r="I10" s="595">
        <v>0</v>
      </c>
    </row>
    <row r="11" spans="1:10" ht="30" customHeight="1">
      <c r="A11" s="353" t="s">
        <v>21</v>
      </c>
      <c r="B11" s="354"/>
      <c r="C11" s="354"/>
      <c r="D11" s="355"/>
      <c r="E11" s="595">
        <v>18320</v>
      </c>
      <c r="F11" s="595">
        <v>37994.35</v>
      </c>
      <c r="G11" s="595">
        <v>14060.91</v>
      </c>
      <c r="H11" s="595">
        <v>203031.46</v>
      </c>
      <c r="I11" s="595">
        <v>249813.1</v>
      </c>
    </row>
    <row r="12" spans="1:10" ht="30" customHeight="1">
      <c r="A12" s="353" t="s">
        <v>29</v>
      </c>
      <c r="B12" s="354"/>
      <c r="C12" s="354"/>
      <c r="D12" s="355"/>
      <c r="E12" s="595">
        <v>25</v>
      </c>
      <c r="F12" s="595">
        <v>0</v>
      </c>
      <c r="G12" s="595">
        <v>0</v>
      </c>
      <c r="H12" s="595">
        <v>0</v>
      </c>
      <c r="I12" s="595">
        <v>0</v>
      </c>
    </row>
    <row r="13" spans="1:10" ht="30" customHeight="1">
      <c r="A13" s="353" t="s">
        <v>22</v>
      </c>
      <c r="B13" s="354"/>
      <c r="C13" s="354"/>
      <c r="D13" s="355"/>
      <c r="E13" s="595">
        <v>0</v>
      </c>
      <c r="F13" s="595">
        <v>0</v>
      </c>
      <c r="G13" s="595">
        <v>0</v>
      </c>
      <c r="H13" s="595">
        <v>0</v>
      </c>
      <c r="I13" s="595">
        <v>0</v>
      </c>
    </row>
    <row r="14" spans="1:10" ht="30" customHeight="1">
      <c r="A14" s="353" t="s">
        <v>23</v>
      </c>
      <c r="B14" s="354"/>
      <c r="C14" s="354"/>
      <c r="D14" s="355"/>
      <c r="E14" s="595">
        <v>0</v>
      </c>
      <c r="F14" s="595">
        <v>0</v>
      </c>
      <c r="G14" s="595">
        <v>2332.64</v>
      </c>
      <c r="H14" s="595">
        <v>47397.73</v>
      </c>
      <c r="I14" s="595">
        <v>0</v>
      </c>
    </row>
    <row r="15" spans="1:10" ht="30" customHeight="1">
      <c r="A15" s="353" t="s">
        <v>24</v>
      </c>
      <c r="B15" s="354"/>
      <c r="C15" s="354"/>
      <c r="D15" s="355"/>
      <c r="E15" s="595">
        <v>0</v>
      </c>
      <c r="F15" s="595">
        <v>0</v>
      </c>
      <c r="G15" s="595">
        <v>7915.14</v>
      </c>
      <c r="H15" s="595">
        <v>0</v>
      </c>
      <c r="I15" s="595">
        <v>0</v>
      </c>
    </row>
    <row r="16" spans="1:10" ht="30" customHeight="1">
      <c r="A16" s="356" t="s">
        <v>35</v>
      </c>
      <c r="B16" s="357"/>
      <c r="C16" s="357"/>
      <c r="D16" s="358"/>
      <c r="E16" s="595">
        <v>0</v>
      </c>
      <c r="F16" s="595">
        <v>0</v>
      </c>
      <c r="G16" s="595">
        <v>0</v>
      </c>
      <c r="H16" s="595">
        <v>0</v>
      </c>
      <c r="I16" s="595">
        <v>0</v>
      </c>
    </row>
    <row r="17" spans="1:9" ht="30" customHeight="1">
      <c r="A17" s="353" t="s">
        <v>34</v>
      </c>
      <c r="B17" s="354"/>
      <c r="C17" s="354"/>
      <c r="D17" s="355"/>
      <c r="E17" s="595">
        <v>0</v>
      </c>
      <c r="F17" s="595">
        <v>0</v>
      </c>
      <c r="G17" s="595">
        <v>0</v>
      </c>
      <c r="H17" s="595">
        <v>0</v>
      </c>
      <c r="I17" s="595">
        <v>0</v>
      </c>
    </row>
    <row r="18" spans="1:9" ht="30" customHeight="1">
      <c r="A18" s="353" t="s">
        <v>25</v>
      </c>
      <c r="B18" s="354"/>
      <c r="C18" s="354"/>
      <c r="D18" s="355"/>
      <c r="E18" s="595">
        <v>0</v>
      </c>
      <c r="F18" s="595">
        <v>0</v>
      </c>
      <c r="G18" s="595">
        <v>0</v>
      </c>
      <c r="H18" s="595">
        <v>0</v>
      </c>
      <c r="I18" s="595">
        <v>0</v>
      </c>
    </row>
    <row r="19" spans="1:9" ht="30" customHeight="1">
      <c r="A19" s="356" t="s">
        <v>26</v>
      </c>
      <c r="B19" s="357"/>
      <c r="C19" s="357"/>
      <c r="D19" s="358"/>
      <c r="E19" s="595">
        <v>0</v>
      </c>
      <c r="F19" s="595">
        <v>0</v>
      </c>
      <c r="G19" s="595">
        <v>3855.35</v>
      </c>
      <c r="H19" s="595">
        <v>748.59</v>
      </c>
      <c r="I19" s="595">
        <v>2250</v>
      </c>
    </row>
    <row r="20" spans="1:9" ht="30" customHeight="1">
      <c r="A20" s="353" t="s">
        <v>27</v>
      </c>
      <c r="B20" s="354"/>
      <c r="C20" s="354"/>
      <c r="D20" s="355"/>
      <c r="E20" s="595">
        <v>0</v>
      </c>
      <c r="F20" s="595">
        <v>0</v>
      </c>
      <c r="G20" s="595">
        <v>0</v>
      </c>
      <c r="H20" s="595">
        <v>0</v>
      </c>
      <c r="I20" s="595">
        <v>0</v>
      </c>
    </row>
    <row r="21" spans="1:9" ht="30" customHeight="1">
      <c r="A21" s="359" t="s">
        <v>28</v>
      </c>
      <c r="B21" s="360"/>
      <c r="C21" s="360"/>
      <c r="D21" s="361"/>
      <c r="E21" s="595">
        <v>0</v>
      </c>
      <c r="F21" s="595">
        <v>0</v>
      </c>
      <c r="G21" s="595">
        <v>0</v>
      </c>
      <c r="H21" s="595">
        <v>0</v>
      </c>
      <c r="I21" s="595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Jonathan Denomerenge</cp:lastModifiedBy>
  <cp:lastPrinted>2019-04-29T14:14:47Z</cp:lastPrinted>
  <dcterms:created xsi:type="dcterms:W3CDTF">2006-02-10T09:03:57Z</dcterms:created>
  <dcterms:modified xsi:type="dcterms:W3CDTF">2023-11-21T14:21:33Z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